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utocad5\Desktop\"/>
    </mc:Choice>
  </mc:AlternateContent>
  <xr:revisionPtr revIDLastSave="0" documentId="13_ncr:1_{33963C76-73E8-4303-9708-7B4A3963AADA}" xr6:coauthVersionLast="36" xr6:coauthVersionMax="47" xr10:uidLastSave="{00000000-0000-0000-0000-000000000000}"/>
  <bookViews>
    <workbookView xWindow="0" yWindow="0" windowWidth="13500" windowHeight="12225" activeTab="2" xr2:uid="{00000000-000D-0000-FFFF-FFFF00000000}"/>
  </bookViews>
  <sheets>
    <sheet name="ชั้นปี 1 (รหัส 66)" sheetId="5" r:id="rId1"/>
    <sheet name="ชั้นปี 2 (รหัส 65)" sheetId="4" r:id="rId2"/>
    <sheet name="ชั้นปี 3 (รหัส 64)" sheetId="3" r:id="rId3"/>
    <sheet name="ชั้นปี 4 (รหัส 63)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8" i="5" l="1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163" i="2" l="1"/>
  <c r="B162" i="2"/>
  <c r="B161" i="2"/>
  <c r="B160" i="2"/>
  <c r="B159" i="2"/>
  <c r="B158" i="2"/>
  <c r="B157" i="2"/>
  <c r="B156" i="2"/>
  <c r="B154" i="2"/>
  <c r="B153" i="2"/>
  <c r="B152" i="2"/>
  <c r="B151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18" i="2"/>
  <c r="B117" i="2"/>
  <c r="B116" i="2"/>
  <c r="B115" i="2"/>
  <c r="B114" i="2"/>
  <c r="B113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<sst xmlns="http://schemas.openxmlformats.org/spreadsheetml/2006/main" count="1182" uniqueCount="722">
  <si>
    <t>รหัสนักศึกษา</t>
  </si>
  <si>
    <t>ชื่อ</t>
  </si>
  <si>
    <t>นามสกุล</t>
  </si>
  <si>
    <t>นางสาว</t>
  </si>
  <si>
    <t>นาย</t>
  </si>
  <si>
    <t>จารุวรรณ</t>
  </si>
  <si>
    <t>ณิชา</t>
  </si>
  <si>
    <t>บุญทอง</t>
  </si>
  <si>
    <t>ลักษิกา</t>
  </si>
  <si>
    <t>วรรณพร</t>
  </si>
  <si>
    <t>เสาวลักษณ์</t>
  </si>
  <si>
    <t>บือราเฮง</t>
  </si>
  <si>
    <t>นพรัตน์</t>
  </si>
  <si>
    <t>จิรัชญา</t>
  </si>
  <si>
    <t>เบญจวรรณ</t>
  </si>
  <si>
    <t>ประภัสสร</t>
  </si>
  <si>
    <t>ทองฤกษ์</t>
  </si>
  <si>
    <t>ชมพูนุช</t>
  </si>
  <si>
    <t>จุติวิโรจน์</t>
  </si>
  <si>
    <t>ณิชานันท์</t>
  </si>
  <si>
    <t>ลำดับ</t>
  </si>
  <si>
    <t>สาขาวิชาวิทยาศาสตร์และเทคโนโลยีอาหาร</t>
  </si>
  <si>
    <t>สาขาวิชาเทคโนโลยีบรรจุภัณฑ์และวัสดุ</t>
  </si>
  <si>
    <t>สาขาวิชาเทคโนโลยีและการจัดการอุตสาหกรรมอาหาร</t>
  </si>
  <si>
    <t>กิจกรรม........................................................................................ วันที่ ............................................................</t>
  </si>
  <si>
    <t>กนกพร</t>
  </si>
  <si>
    <t>เชื้อจีน</t>
  </si>
  <si>
    <t>กมลเพชร</t>
  </si>
  <si>
    <t>ฟูเต็มวงศ์</t>
  </si>
  <si>
    <t>กรณิศา</t>
  </si>
  <si>
    <t>อุดมรัตน์</t>
  </si>
  <si>
    <t>กิตติวรรณ</t>
  </si>
  <si>
    <t>ลิขิตเจริญกุล</t>
  </si>
  <si>
    <t>จิลมิกา</t>
  </si>
  <si>
    <t>กานตกุล</t>
  </si>
  <si>
    <t>ชญานิน</t>
  </si>
  <si>
    <t>ชูมาก</t>
  </si>
  <si>
    <t>ชนิกานต์</t>
  </si>
  <si>
    <t>คชรัตน์</t>
  </si>
  <si>
    <t>ชมพูนิกข์</t>
  </si>
  <si>
    <t>ทองคำ</t>
  </si>
  <si>
    <t>ระวังสุข</t>
  </si>
  <si>
    <t>ชยาภัสร</t>
  </si>
  <si>
    <t>ก้องพานิชกุล</t>
  </si>
  <si>
    <t>ชวกร</t>
  </si>
  <si>
    <t>ชนะพล</t>
  </si>
  <si>
    <t>ชินกฤต</t>
  </si>
  <si>
    <t>ทะวาย</t>
  </si>
  <si>
    <t>นนทิการ</t>
  </si>
  <si>
    <t>ณิชาภัทร</t>
  </si>
  <si>
    <t>นุ่นด้วง</t>
  </si>
  <si>
    <t xml:space="preserve">ณิชาภัทร </t>
  </si>
  <si>
    <t>เพชรเรียง</t>
  </si>
  <si>
    <t xml:space="preserve">ธนาภรณ์ </t>
  </si>
  <si>
    <t>นวลออง</t>
  </si>
  <si>
    <t xml:space="preserve">ธราเทพ </t>
  </si>
  <si>
    <t>พูลจิตร</t>
  </si>
  <si>
    <t xml:space="preserve">ธารารัตน์ </t>
  </si>
  <si>
    <t>เมฆสงค์</t>
  </si>
  <si>
    <t xml:space="preserve">นภัสสร </t>
  </si>
  <si>
    <t>แสงมณี</t>
  </si>
  <si>
    <t xml:space="preserve">นฤวรรณ </t>
  </si>
  <si>
    <t>ใสไพรินทร์</t>
  </si>
  <si>
    <t xml:space="preserve">นาเดียร์ </t>
  </si>
  <si>
    <t>ฤทธิโต</t>
  </si>
  <si>
    <t xml:space="preserve">โนรซัลมีมีย์ </t>
  </si>
  <si>
    <t>ตากูจิง</t>
  </si>
  <si>
    <t xml:space="preserve">บัณฑิตา </t>
  </si>
  <si>
    <t>ตั้งกิจเชาวลิต</t>
  </si>
  <si>
    <t xml:space="preserve">ปทิตตา </t>
  </si>
  <si>
    <t>เจ้าสวน</t>
  </si>
  <si>
    <t xml:space="preserve">ประภาวดี </t>
  </si>
  <si>
    <t xml:space="preserve">ปริตา </t>
  </si>
  <si>
    <t>สู่สม</t>
  </si>
  <si>
    <t xml:space="preserve">ปวริศ </t>
  </si>
  <si>
    <t>ณ พิบูลย์</t>
  </si>
  <si>
    <t xml:space="preserve">ปาริชาติ </t>
  </si>
  <si>
    <t>พุทธคำ</t>
  </si>
  <si>
    <t xml:space="preserve">เปมิกา </t>
  </si>
  <si>
    <t>บุญประสงค์กิจ</t>
  </si>
  <si>
    <t xml:space="preserve">พชรวรรณพร </t>
  </si>
  <si>
    <t>สมปัญญา</t>
  </si>
  <si>
    <t xml:space="preserve">พิชญ์สินี </t>
  </si>
  <si>
    <t>อัยสุวรรณ</t>
  </si>
  <si>
    <t xml:space="preserve">พิมพ์หทัย </t>
  </si>
  <si>
    <t>บัวศรี</t>
  </si>
  <si>
    <t xml:space="preserve">ฟาฮานา </t>
  </si>
  <si>
    <t>เจ๊ะแล๊ะ</t>
  </si>
  <si>
    <t xml:space="preserve">มนธิชา </t>
  </si>
  <si>
    <t>คงเกตุ</t>
  </si>
  <si>
    <t xml:space="preserve">มัณฑนา </t>
  </si>
  <si>
    <t>มัชฌิมาภิโร</t>
  </si>
  <si>
    <t>โมโม</t>
  </si>
  <si>
    <t xml:space="preserve"> นาคดี</t>
  </si>
  <si>
    <t xml:space="preserve">รัตนาวลี </t>
  </si>
  <si>
    <t>หนูคล้าย</t>
  </si>
  <si>
    <t xml:space="preserve">วรรณษา </t>
  </si>
  <si>
    <t>ทองมี</t>
  </si>
  <si>
    <t xml:space="preserve">วริษฐา </t>
  </si>
  <si>
    <t>จินดาพล</t>
  </si>
  <si>
    <t xml:space="preserve">วีระชัย </t>
  </si>
  <si>
    <t>กิติญานนท์</t>
  </si>
  <si>
    <t xml:space="preserve">ศุภาพิชญ์ </t>
  </si>
  <si>
    <t>สาขะมุต</t>
  </si>
  <si>
    <t xml:space="preserve">สุณัฐนันท์ </t>
  </si>
  <si>
    <t>ถิรเศรษฐ์</t>
  </si>
  <si>
    <t xml:space="preserve">สุทธิดา </t>
  </si>
  <si>
    <t>ปาโทสิทธิ์</t>
  </si>
  <si>
    <t xml:space="preserve">น.ส. อนันตญา </t>
  </si>
  <si>
    <t>ชูบัวทอง</t>
  </si>
  <si>
    <t xml:space="preserve">น.ส. อรรัมภา </t>
  </si>
  <si>
    <t>ปัตตะพัฒน์</t>
  </si>
  <si>
    <t xml:space="preserve">อัชฌา </t>
  </si>
  <si>
    <t>เหลียวพัฒนพงศ์</t>
  </si>
  <si>
    <t xml:space="preserve">อัมรีน่า </t>
  </si>
  <si>
    <t>อุมาร์</t>
  </si>
  <si>
    <t xml:space="preserve">อัษฎาวุธ </t>
  </si>
  <si>
    <t>เลียบสิริกุล</t>
  </si>
  <si>
    <t>สุระคำแหง</t>
  </si>
  <si>
    <t xml:space="preserve">อัสมา </t>
  </si>
  <si>
    <t xml:space="preserve">อาอีเซาะห์ </t>
  </si>
  <si>
    <t>เจ๊ะแต</t>
  </si>
  <si>
    <t xml:space="preserve">กวิสรา </t>
  </si>
  <si>
    <t>ชะนะพาล</t>
  </si>
  <si>
    <t xml:space="preserve">ชนนิกานต์ </t>
  </si>
  <si>
    <t>สุทธิมากร</t>
  </si>
  <si>
    <t xml:space="preserve">ณัฐธิกา </t>
  </si>
  <si>
    <t>ศรีสังข์</t>
  </si>
  <si>
    <t>ณัฐพนธ์</t>
  </si>
  <si>
    <t xml:space="preserve"> เก่งเดชา</t>
  </si>
  <si>
    <t xml:space="preserve">ธัญญาลักษณ์ </t>
  </si>
  <si>
    <t>คำปันติ๊บ</t>
  </si>
  <si>
    <t xml:space="preserve">ธิราภรณ์ </t>
  </si>
  <si>
    <t>ขำกลิ่น</t>
  </si>
  <si>
    <t xml:space="preserve">นูรมีย์ </t>
  </si>
  <si>
    <t>สาอิ</t>
  </si>
  <si>
    <t xml:space="preserve">ศรัญญา </t>
  </si>
  <si>
    <t>ยีมะหมัด</t>
  </si>
  <si>
    <t xml:space="preserve">อริสา </t>
  </si>
  <si>
    <t>คงศร</t>
  </si>
  <si>
    <t xml:space="preserve">กันต์กนิษฐ์ </t>
  </si>
  <si>
    <t>จันทร์นวล</t>
  </si>
  <si>
    <t>ณัฏฐ์ทิตา</t>
  </si>
  <si>
    <t xml:space="preserve"> ศรีสุวรรณ</t>
  </si>
  <si>
    <t xml:space="preserve">ณัฐยา </t>
  </si>
  <si>
    <t>กุศลสุข</t>
  </si>
  <si>
    <t xml:space="preserve">พิชชาพร </t>
  </si>
  <si>
    <t>สมณะ</t>
  </si>
  <si>
    <t xml:space="preserve">ลายมือชื่อ </t>
  </si>
  <si>
    <t xml:space="preserve">กวิตา </t>
  </si>
  <si>
    <t>โต๊ะแรด</t>
  </si>
  <si>
    <t xml:space="preserve">ชัญญานุช </t>
  </si>
  <si>
    <t>จันทร์ทอง</t>
  </si>
  <si>
    <t xml:space="preserve">ญาณิศา </t>
  </si>
  <si>
    <t>เทพรัตน์</t>
  </si>
  <si>
    <t xml:space="preserve">ฐานิต </t>
  </si>
  <si>
    <t>ทองแก้ว</t>
  </si>
  <si>
    <t xml:space="preserve">ณัฐภูมิ </t>
  </si>
  <si>
    <t>มีทรัพย์</t>
  </si>
  <si>
    <t xml:space="preserve">ธิดารัตน์ </t>
  </si>
  <si>
    <t>ชุมทอง</t>
  </si>
  <si>
    <t xml:space="preserve">ธีรภัทร </t>
  </si>
  <si>
    <t>เครือทอง</t>
  </si>
  <si>
    <t xml:space="preserve">ธีรศักดิ์ </t>
  </si>
  <si>
    <t>มรกต</t>
  </si>
  <si>
    <t>นันทวรรณ</t>
  </si>
  <si>
    <t xml:space="preserve"> คมสัน</t>
  </si>
  <si>
    <t xml:space="preserve">บุชรอ </t>
  </si>
  <si>
    <t>สนิสุริวงษ์</t>
  </si>
  <si>
    <t xml:space="preserve">พฤฒิกร </t>
  </si>
  <si>
    <t>ประกอบศิลป์</t>
  </si>
  <si>
    <t xml:space="preserve">พัชนีย์ </t>
  </si>
  <si>
    <t>หนูโนต</t>
  </si>
  <si>
    <t xml:space="preserve">พันพร </t>
  </si>
  <si>
    <t>เพ็ชรสุก</t>
  </si>
  <si>
    <t xml:space="preserve">เพชรชรัตน์ </t>
  </si>
  <si>
    <t>พึ่งรัตน์</t>
  </si>
  <si>
    <t xml:space="preserve">ภัณฑิลา </t>
  </si>
  <si>
    <t>ไกรนุกูล</t>
  </si>
  <si>
    <t xml:space="preserve">ภัทรญาดา </t>
  </si>
  <si>
    <t>กาญจนะแก้ว</t>
  </si>
  <si>
    <t xml:space="preserve">ภูริณัฐ </t>
  </si>
  <si>
    <t>ว่องวรานนท์</t>
  </si>
  <si>
    <t xml:space="preserve">มณีรัตน์ </t>
  </si>
  <si>
    <t xml:space="preserve">รวิพัชร์ </t>
  </si>
  <si>
    <t>บุณยสิทธิ์เศวต</t>
  </si>
  <si>
    <t xml:space="preserve">รวิวรรณ </t>
  </si>
  <si>
    <t>แสงจันทร์</t>
  </si>
  <si>
    <t>สุภาพร</t>
  </si>
  <si>
    <t xml:space="preserve"> เพ็งระวะ</t>
  </si>
  <si>
    <t>สุวิชาดา</t>
  </si>
  <si>
    <t xml:space="preserve"> อนันตกูล</t>
  </si>
  <si>
    <t xml:space="preserve">วิมลสิริ </t>
  </si>
  <si>
    <t>แก้วขำ</t>
  </si>
  <si>
    <t xml:space="preserve">อัฟสมาวาตี </t>
  </si>
  <si>
    <t>แลแงแน</t>
  </si>
  <si>
    <t>เนตรวชิรกุล</t>
  </si>
  <si>
    <t xml:space="preserve">กัญญารัตน์ </t>
  </si>
  <si>
    <t>รุ่งเรือง</t>
  </si>
  <si>
    <t>เกตุงาม</t>
  </si>
  <si>
    <t>ปรีชาวีรกุล</t>
  </si>
  <si>
    <t xml:space="preserve">กรปภา </t>
  </si>
  <si>
    <t xml:space="preserve">กัญจพัฒน์ </t>
  </si>
  <si>
    <t>ธุระวงค์</t>
  </si>
  <si>
    <t xml:space="preserve">กัลยรัตน์ </t>
  </si>
  <si>
    <t>สุดรัก</t>
  </si>
  <si>
    <t>ไชยณรงค์</t>
  </si>
  <si>
    <t xml:space="preserve">จิรวัฒน์ </t>
  </si>
  <si>
    <t>บัวขวัญกุลเดช</t>
  </si>
  <si>
    <t xml:space="preserve">ชนนพร </t>
  </si>
  <si>
    <t>หวังนุรักษ์</t>
  </si>
  <si>
    <t xml:space="preserve">ซัลบียะฮ์ </t>
  </si>
  <si>
    <t>ไชยเมฆ์</t>
  </si>
  <si>
    <t xml:space="preserve">โชติกา </t>
  </si>
  <si>
    <t xml:space="preserve">ตรีชดา </t>
  </si>
  <si>
    <t>บุตรคง</t>
  </si>
  <si>
    <t>ปรีชาติวงศ์</t>
  </si>
  <si>
    <t xml:space="preserve">ตีรพุทธิ์ </t>
  </si>
  <si>
    <t>บุญวรรณโณ</t>
  </si>
  <si>
    <t xml:space="preserve">ธราดล </t>
  </si>
  <si>
    <t>ธันติยะกุล</t>
  </si>
  <si>
    <t>คังคะสุวรรณ</t>
  </si>
  <si>
    <t xml:space="preserve">นรีรัตน์ </t>
  </si>
  <si>
    <t>แวอุเซ็ง</t>
  </si>
  <si>
    <t xml:space="preserve">นิอาริฟ </t>
  </si>
  <si>
    <t xml:space="preserve">นูรุลอัย </t>
  </si>
  <si>
    <t>เหล่าเจริญสุข</t>
  </si>
  <si>
    <t xml:space="preserve">พชรพล </t>
  </si>
  <si>
    <t>ฮังกะสี</t>
  </si>
  <si>
    <t xml:space="preserve">พฤติพร </t>
  </si>
  <si>
    <t xml:space="preserve"> ณ พัทลุง</t>
  </si>
  <si>
    <t>พิมพ์มาดา</t>
  </si>
  <si>
    <t>ยืดยาว</t>
  </si>
  <si>
    <t xml:space="preserve">พิมพ์มาดา </t>
  </si>
  <si>
    <t>แก้วคง</t>
  </si>
  <si>
    <t xml:space="preserve">ภัคจิรา </t>
  </si>
  <si>
    <t>ลายกายศ</t>
  </si>
  <si>
    <t xml:space="preserve">มลธิดา </t>
  </si>
  <si>
    <t xml:space="preserve">มิ่งเมือง </t>
  </si>
  <si>
    <t>พรหมเพชร</t>
  </si>
  <si>
    <t xml:space="preserve"> บูรณยศกุล</t>
  </si>
  <si>
    <t>มิญกา</t>
  </si>
  <si>
    <t>เส็นธนู</t>
  </si>
  <si>
    <t xml:space="preserve">มูนา </t>
  </si>
  <si>
    <t xml:space="preserve"> ไมเคิล บี </t>
  </si>
  <si>
    <t>มีเดช</t>
  </si>
  <si>
    <t xml:space="preserve">รดายุ </t>
  </si>
  <si>
    <t>โชติช่วง</t>
  </si>
  <si>
    <t>เดชาสุวรรณ</t>
  </si>
  <si>
    <t xml:space="preserve">ศรศิริ </t>
  </si>
  <si>
    <t xml:space="preserve">ศักระพี </t>
  </si>
  <si>
    <t>คงลิขิต</t>
  </si>
  <si>
    <t>สิรภพ</t>
  </si>
  <si>
    <t>สุรีย์นิภา</t>
  </si>
  <si>
    <t xml:space="preserve"> ส่งเมือง</t>
  </si>
  <si>
    <t>ชูประดิษฐ์</t>
  </si>
  <si>
    <t xml:space="preserve">อนัญญา </t>
  </si>
  <si>
    <t>คงจันทร์</t>
  </si>
  <si>
    <t xml:space="preserve">อาทิตกาญจ์ </t>
  </si>
  <si>
    <t>ปัตตานี</t>
  </si>
  <si>
    <t xml:space="preserve">อุสมา </t>
  </si>
  <si>
    <t>ยะนาบาเน็ง</t>
  </si>
  <si>
    <t xml:space="preserve">นูรุลฮูดา </t>
  </si>
  <si>
    <t xml:space="preserve">น.ส. เสาวลักษณ์ </t>
  </si>
  <si>
    <t>ฤทธิบูรณ์</t>
  </si>
  <si>
    <t>ปิลกะพันธ์</t>
  </si>
  <si>
    <t>สุวรรณมณี</t>
  </si>
  <si>
    <t xml:space="preserve">อัญชนก </t>
  </si>
  <si>
    <t>วรานนท์</t>
  </si>
  <si>
    <t>บุษบงค์</t>
  </si>
  <si>
    <t xml:space="preserve">กานต์พิชชา </t>
  </si>
  <si>
    <t>สุพรรณิการ์</t>
  </si>
  <si>
    <t>นำแก้ว</t>
  </si>
  <si>
    <t>สมรักษ์</t>
  </si>
  <si>
    <t>กรรณิการ์</t>
  </si>
  <si>
    <t>ชูมณี</t>
  </si>
  <si>
    <t>กัลยรัตน์</t>
  </si>
  <si>
    <t>ธรรมโชติ</t>
  </si>
  <si>
    <t>จรรยพร</t>
  </si>
  <si>
    <t>ทองน้อย</t>
  </si>
  <si>
    <t>ถิ่นเกาะยาว</t>
  </si>
  <si>
    <t>ชลธิชา</t>
  </si>
  <si>
    <t>บินหลี</t>
  </si>
  <si>
    <t>ชุฎาภรณ์</t>
  </si>
  <si>
    <t>สุขรา</t>
  </si>
  <si>
    <t>ญาดาวดี</t>
  </si>
  <si>
    <t>แกล้วกล้า</t>
  </si>
  <si>
    <t>ณฐกมล</t>
  </si>
  <si>
    <t>จันทร์ช่วย</t>
  </si>
  <si>
    <t>ทัตเทพ</t>
  </si>
  <si>
    <t>หอมหวล</t>
  </si>
  <si>
    <t>ธมลวรรณ</t>
  </si>
  <si>
    <t>วิเชียร</t>
  </si>
  <si>
    <t>ธัญชนก</t>
  </si>
  <si>
    <t>วงศ์บุหลัน</t>
  </si>
  <si>
    <t>บุสริน</t>
  </si>
  <si>
    <t>ชุมสาแหละ</t>
  </si>
  <si>
    <t>ปณิวรัดดา</t>
  </si>
  <si>
    <t>ซ้ายอ่อน</t>
  </si>
  <si>
    <t>พฤกษ์ษา</t>
  </si>
  <si>
    <t>พันดวง</t>
  </si>
  <si>
    <t>ฟารีดา</t>
  </si>
  <si>
    <t>โซะเลาะ</t>
  </si>
  <si>
    <t>ฟีซดาวส์</t>
  </si>
  <si>
    <t>หมัดศิริ</t>
  </si>
  <si>
    <t>ภวิษยา</t>
  </si>
  <si>
    <t>พันธ์ดวง</t>
  </si>
  <si>
    <t>ภาคิน</t>
  </si>
  <si>
    <t>ประคองเจริญกิจ</t>
  </si>
  <si>
    <t>มารียะฮ์</t>
  </si>
  <si>
    <t>และตี</t>
  </si>
  <si>
    <t>รมย์นลิน</t>
  </si>
  <si>
    <t>วงศ์ศดิศยานนท์</t>
  </si>
  <si>
    <t>รังสิมา</t>
  </si>
  <si>
    <t>พรหมทอง</t>
  </si>
  <si>
    <t>วิรากร</t>
  </si>
  <si>
    <t>สุวรรณโสภิต</t>
  </si>
  <si>
    <t>วิลาวรรณ</t>
  </si>
  <si>
    <t>เอียดศรี</t>
  </si>
  <si>
    <t>ศุภจิรา</t>
  </si>
  <si>
    <t>รุ่งชาติสถาพร</t>
  </si>
  <si>
    <t>ศุภมาส</t>
  </si>
  <si>
    <t>ทองลิ่ม</t>
  </si>
  <si>
    <t>ปานเกลี้ยง</t>
  </si>
  <si>
    <t>หะนานี</t>
  </si>
  <si>
    <t>หรีมโต๊ะสัน</t>
  </si>
  <si>
    <t>อภิชญา</t>
  </si>
  <si>
    <t>โสภาเลิศ</t>
  </si>
  <si>
    <t>อัมรินทร์</t>
  </si>
  <si>
    <t>เกิดกันโณ</t>
  </si>
  <si>
    <t>อารีฟีน</t>
  </si>
  <si>
    <t>รัตนแก้ว</t>
  </si>
  <si>
    <t>จันทิมา</t>
  </si>
  <si>
    <t>ใสหนู</t>
  </si>
  <si>
    <t>จิรัญญา</t>
  </si>
  <si>
    <t>คลิ้งสุวรรณ์</t>
  </si>
  <si>
    <t>ชญาภา</t>
  </si>
  <si>
    <t>บุญรัตน์</t>
  </si>
  <si>
    <t>ชนิสรา</t>
  </si>
  <si>
    <t>เกษมพงศากร</t>
  </si>
  <si>
    <t>ชรินรัตน์</t>
  </si>
  <si>
    <t>ทองนุ่ม</t>
  </si>
  <si>
    <t>ชัญญานุช</t>
  </si>
  <si>
    <t>มลิพันธ์</t>
  </si>
  <si>
    <t>โชตินภาภรณ์</t>
  </si>
  <si>
    <t>สุวรรณชาตรี</t>
  </si>
  <si>
    <t>ญาตาวี</t>
  </si>
  <si>
    <t>ชีวะพันธ์</t>
  </si>
  <si>
    <t>ณัชชา</t>
  </si>
  <si>
    <t>จันทวัง</t>
  </si>
  <si>
    <t>เชื้อสาย</t>
  </si>
  <si>
    <t>ณัฏฐธิดา</t>
  </si>
  <si>
    <t>แซ่ชี</t>
  </si>
  <si>
    <t>ณัฐณิชา</t>
  </si>
  <si>
    <t>ดวงมาก</t>
  </si>
  <si>
    <t>ดลภร</t>
  </si>
  <si>
    <t>จันทิกาแก้ว</t>
  </si>
  <si>
    <t>ตัสนีม</t>
  </si>
  <si>
    <t>กาซอ</t>
  </si>
  <si>
    <t>ตัสนีมย์</t>
  </si>
  <si>
    <t>บือแนสะเตง</t>
  </si>
  <si>
    <t>ธันย์ชนก</t>
  </si>
  <si>
    <t>ทองได้หนู</t>
  </si>
  <si>
    <t>ศรีเพ็ชร</t>
  </si>
  <si>
    <t>นฤมล</t>
  </si>
  <si>
    <t>บุญกำเหนิด</t>
  </si>
  <si>
    <t>นิชาพา</t>
  </si>
  <si>
    <t>แซ่กั้ง</t>
  </si>
  <si>
    <t>นิติยา</t>
  </si>
  <si>
    <t>ถินกลาง</t>
  </si>
  <si>
    <t>บวรลักษณ์</t>
  </si>
  <si>
    <t>ชัยฤกษ์</t>
  </si>
  <si>
    <t>เบญจมาศ</t>
  </si>
  <si>
    <t>แซ่คุ้ง</t>
  </si>
  <si>
    <t>พรนภัส</t>
  </si>
  <si>
    <t>รักพันธ์พงษ์</t>
  </si>
  <si>
    <t>ภัทรทิชา</t>
  </si>
  <si>
    <t>สุดสังข์</t>
  </si>
  <si>
    <t>รัชชานนท์</t>
  </si>
  <si>
    <t>ดวงใส</t>
  </si>
  <si>
    <t>รุจิภัสสร์</t>
  </si>
  <si>
    <t>พวงสอน</t>
  </si>
  <si>
    <t>วรกมล</t>
  </si>
  <si>
    <t>มูสิกะวงค์</t>
  </si>
  <si>
    <t>หนูปลอด</t>
  </si>
  <si>
    <t>วริศราพรหม</t>
  </si>
  <si>
    <t>แซ่โค้ว</t>
  </si>
  <si>
    <t>ศศินา</t>
  </si>
  <si>
    <t>หมุดลิหมีน</t>
  </si>
  <si>
    <t>ธีระพงศ์</t>
  </si>
  <si>
    <t>อรียา</t>
  </si>
  <si>
    <t>จันทร์เพ็ง</t>
  </si>
  <si>
    <t>อิรฟาน</t>
  </si>
  <si>
    <t>สาบา</t>
  </si>
  <si>
    <t>อิสจรีพร</t>
  </si>
  <si>
    <t>บรรจงช่วย</t>
  </si>
  <si>
    <t>กิจกรรม........................................................................................ วันที่ .........................................</t>
  </si>
  <si>
    <t>คุณัช</t>
  </si>
  <si>
    <t>ธรรมสา</t>
  </si>
  <si>
    <t>ณชา</t>
  </si>
  <si>
    <t>ม่วงทอง</t>
  </si>
  <si>
    <t>มาศเมฆ</t>
  </si>
  <si>
    <t>ปฐมพร</t>
  </si>
  <si>
    <t>เพ็ชรรักษ์</t>
  </si>
  <si>
    <t>ปัณฑิตา</t>
  </si>
  <si>
    <t>กำเหนิดผล</t>
  </si>
  <si>
    <t>ปิยมาศ</t>
  </si>
  <si>
    <t>ติระพัฒน์</t>
  </si>
  <si>
    <t>วาสนา</t>
  </si>
  <si>
    <t>ดำนวล</t>
  </si>
  <si>
    <t>ศศิธร</t>
  </si>
  <si>
    <t>บินหมัด</t>
  </si>
  <si>
    <t>สุวภัทร</t>
  </si>
  <si>
    <t>ราชบวร</t>
  </si>
  <si>
    <t>อัญชานา</t>
  </si>
  <si>
    <t>บัวเกตุ</t>
  </si>
  <si>
    <t>หันน้ำเที่ยง</t>
  </si>
  <si>
    <t>บุญญฤทธิ์</t>
  </si>
  <si>
    <t>ยิษฐาณิชกุล</t>
  </si>
  <si>
    <t>พิพ์ภัส</t>
  </si>
  <si>
    <t>อัจฉริยะเสถียร</t>
  </si>
  <si>
    <t>วริทธิ์ธร</t>
  </si>
  <si>
    <t>นิลกายพันธ์</t>
  </si>
  <si>
    <t>ศิรินันท์</t>
  </si>
  <si>
    <t>แสงยศ</t>
  </si>
  <si>
    <t>อทิตยา</t>
  </si>
  <si>
    <t>อัศวเจริญวงศ์</t>
  </si>
  <si>
    <t>อธิวัฒน์</t>
  </si>
  <si>
    <t>เสมหีม</t>
  </si>
  <si>
    <t>ทองดี</t>
  </si>
  <si>
    <t>เจียมสายใจ</t>
  </si>
  <si>
    <t>พิชาพัทธ์</t>
  </si>
  <si>
    <t>อามีน</t>
  </si>
  <si>
    <t>ภูมิพัฒน์</t>
  </si>
  <si>
    <t>จันทร์สว่าง</t>
  </si>
  <si>
    <t>วนิดา</t>
  </si>
  <si>
    <t>วัฒนคีรี</t>
  </si>
  <si>
    <t>จัสมิน</t>
  </si>
  <si>
    <t>กฤษณา</t>
  </si>
  <si>
    <t>นุรฟาตีฮะห์</t>
  </si>
  <si>
    <t>มะมิง</t>
  </si>
  <si>
    <t>พณิชา</t>
  </si>
  <si>
    <t>สมบูรณ์</t>
  </si>
  <si>
    <t>ศรีสุดา</t>
  </si>
  <si>
    <t>ตรีไวย</t>
  </si>
  <si>
    <t>เครือจันทร์</t>
  </si>
  <si>
    <t>วีระพันธ์</t>
  </si>
  <si>
    <t>กมลพรรณ</t>
  </si>
  <si>
    <t>เขียวเหลือ</t>
  </si>
  <si>
    <t>กิตติกร</t>
  </si>
  <si>
    <t>สงให้</t>
  </si>
  <si>
    <t>กิตติพงศ์</t>
  </si>
  <si>
    <t>สุขมณี</t>
  </si>
  <si>
    <t>ขนิษฐาวรรณ</t>
  </si>
  <si>
    <t>ธรรมชาติ</t>
  </si>
  <si>
    <t>ชนากานต์</t>
  </si>
  <si>
    <t>โกสิยพันธ์</t>
  </si>
  <si>
    <t>ชัญญาพา</t>
  </si>
  <si>
    <t>ตนายวงศ์</t>
  </si>
  <si>
    <t>ญาณิน</t>
  </si>
  <si>
    <t>นิลพันธ์</t>
  </si>
  <si>
    <t>ณัจวาร์</t>
  </si>
  <si>
    <t>กาเซ็ง</t>
  </si>
  <si>
    <t>ณัฐธัญญา</t>
  </si>
  <si>
    <t>ใจดี</t>
  </si>
  <si>
    <t>ไชยมงคล</t>
  </si>
  <si>
    <t>ธตาภา</t>
  </si>
  <si>
    <t>มานีมาน</t>
  </si>
  <si>
    <t>ธนิดา</t>
  </si>
  <si>
    <t>เกียรติกมลชัย</t>
  </si>
  <si>
    <t>นชิยา</t>
  </si>
  <si>
    <t>เวชรังษี</t>
  </si>
  <si>
    <t>นริตา</t>
  </si>
  <si>
    <t>บิลหมัด</t>
  </si>
  <si>
    <t>นวลพรรณ</t>
  </si>
  <si>
    <t>ฐิตวิริยะ</t>
  </si>
  <si>
    <t>นิรมล</t>
  </si>
  <si>
    <t>อินเลี้ยง</t>
  </si>
  <si>
    <t>นูรอัยมี่</t>
  </si>
  <si>
    <t>เบ็ญสนิ</t>
  </si>
  <si>
    <t>เนาว๊าฟ</t>
  </si>
  <si>
    <t>เจะเลาะ</t>
  </si>
  <si>
    <t>ปิ่นฉัตร</t>
  </si>
  <si>
    <t>พ่อนุ้ย</t>
  </si>
  <si>
    <t>ผกามาศ</t>
  </si>
  <si>
    <t>ธรรมวาโร</t>
  </si>
  <si>
    <t>พิมพิศา</t>
  </si>
  <si>
    <t>ชนะภักดี</t>
  </si>
  <si>
    <t>ภาคภูมิ</t>
  </si>
  <si>
    <t>ละอองจิต</t>
  </si>
  <si>
    <t>มุนา</t>
  </si>
  <si>
    <t>ฤชากร</t>
  </si>
  <si>
    <t>เอียดหนู</t>
  </si>
  <si>
    <t>ลภัสรดา</t>
  </si>
  <si>
    <t>จุลนวล</t>
  </si>
  <si>
    <t>จิตรักไทย</t>
  </si>
  <si>
    <t>วรัชยา</t>
  </si>
  <si>
    <t>ชุ่มชื่น</t>
  </si>
  <si>
    <t>วันฟัยรุซ</t>
  </si>
  <si>
    <t>หะยีแวจิ</t>
  </si>
  <si>
    <t>พารามนต์</t>
  </si>
  <si>
    <t>เวธกา</t>
  </si>
  <si>
    <t>อัครวิบูลย์</t>
  </si>
  <si>
    <t>ศรสวรรค์</t>
  </si>
  <si>
    <t>แก้วสองสี</t>
  </si>
  <si>
    <t>ศศิพิมพ์</t>
  </si>
  <si>
    <t>มณีรัสยากร</t>
  </si>
  <si>
    <t>ศุภวิชญ์</t>
  </si>
  <si>
    <t>พานิช</t>
  </si>
  <si>
    <t>สรณ์สิริ</t>
  </si>
  <si>
    <t>มาช่วย</t>
  </si>
  <si>
    <t>สโรชา</t>
  </si>
  <si>
    <t>สุขใส</t>
  </si>
  <si>
    <t>สุจินันท์</t>
  </si>
  <si>
    <t>สุชานาถ</t>
  </si>
  <si>
    <t>ปิดดำ</t>
  </si>
  <si>
    <t>พิชชาณันท์</t>
  </si>
  <si>
    <t>อรุณรัศมี</t>
  </si>
  <si>
    <t>ศรีสุข</t>
  </si>
  <si>
    <t>อารีด้า</t>
  </si>
  <si>
    <t>ยีขะเด</t>
  </si>
  <si>
    <t>กมลรัตน์</t>
  </si>
  <si>
    <t>กันตะวงษ์</t>
  </si>
  <si>
    <t>ฆนพัตส์</t>
  </si>
  <si>
    <t>จิรภาพงพันธ์</t>
  </si>
  <si>
    <t>แท่นแก้ว</t>
  </si>
  <si>
    <t>ชิฟาอ์</t>
  </si>
  <si>
    <t>แสงอารี</t>
  </si>
  <si>
    <t>นิไฟรุล</t>
  </si>
  <si>
    <t>นิแต</t>
  </si>
  <si>
    <t>บัณฑิตา</t>
  </si>
  <si>
    <t>กลับรินทร์</t>
  </si>
  <si>
    <t>หวั่นศิริ</t>
  </si>
  <si>
    <t>พศวีร์</t>
  </si>
  <si>
    <t>แสงค้อม</t>
  </si>
  <si>
    <t>มังโสร</t>
  </si>
  <si>
    <t>หะนัง</t>
  </si>
  <si>
    <t>มุสลีมะห์</t>
  </si>
  <si>
    <t>รอหิง</t>
  </si>
  <si>
    <t>เมธาพร</t>
  </si>
  <si>
    <t>สุวรรณเวหา</t>
  </si>
  <si>
    <t>ลลิตา</t>
  </si>
  <si>
    <t>โสมสงค์</t>
  </si>
  <si>
    <t>วณิศชญา</t>
  </si>
  <si>
    <t>แก้วเกาะสะบ้า</t>
  </si>
  <si>
    <t>วรวลัญช์</t>
  </si>
  <si>
    <t>เหมพัฒน์</t>
  </si>
  <si>
    <t>ศวิตา</t>
  </si>
  <si>
    <t>หวันมาแซะ</t>
  </si>
  <si>
    <t>ไตรสุวรรณ</t>
  </si>
  <si>
    <t>ศุภิสรา</t>
  </si>
  <si>
    <t>สถิตย์ภูมิ</t>
  </si>
  <si>
    <t>สุชานาฏ</t>
  </si>
  <si>
    <t>แก่นพรหมมา</t>
  </si>
  <si>
    <t>อัคริมา</t>
  </si>
  <si>
    <t>ศรีวุ่น</t>
  </si>
  <si>
    <t>อาราญา</t>
  </si>
  <si>
    <t>ลีเฮ็ม</t>
  </si>
  <si>
    <t>ธเนศ</t>
  </si>
  <si>
    <t>ชูชาติ</t>
  </si>
  <si>
    <t>นันทิชา</t>
  </si>
  <si>
    <t>รักศรี</t>
  </si>
  <si>
    <t>ศุพัสน์นันท์</t>
  </si>
  <si>
    <t>สุภาพเจริญกุล</t>
  </si>
  <si>
    <t>สุขมาก</t>
  </si>
  <si>
    <t>ธนกร</t>
  </si>
  <si>
    <t>หวัดเพชร์</t>
  </si>
  <si>
    <t>นันทวัฒน์</t>
  </si>
  <si>
    <t>หมัดอาด้ำ</t>
  </si>
  <si>
    <t>ศิรดา</t>
  </si>
  <si>
    <t>สมบูรณ์มนต์</t>
  </si>
  <si>
    <t>กชภพ</t>
  </si>
  <si>
    <t>ทองเพ็ง</t>
  </si>
  <si>
    <t>กรกนก</t>
  </si>
  <si>
    <t>บุญเมือง</t>
  </si>
  <si>
    <t>ขวัญพิชชา</t>
  </si>
  <si>
    <t>ฉัตรแก้ว</t>
  </si>
  <si>
    <t>สุวรรณอำภา</t>
  </si>
  <si>
    <t>ณญาดา</t>
  </si>
  <si>
    <t>ลักษณะวงศ์</t>
  </si>
  <si>
    <t>ปริชาติ</t>
  </si>
  <si>
    <t>แสงอาทิตย์</t>
  </si>
  <si>
    <t>ปวีร์</t>
  </si>
  <si>
    <t>ประยูรสัมพันธ์</t>
  </si>
  <si>
    <t>ปาณิศา</t>
  </si>
  <si>
    <t>เฉลิมชัย</t>
  </si>
  <si>
    <t>พรรพษา</t>
  </si>
  <si>
    <t>แก้วมณี</t>
  </si>
  <si>
    <t>พศิกา</t>
  </si>
  <si>
    <t>เชาวลิต</t>
  </si>
  <si>
    <t>ภวิษย์พร</t>
  </si>
  <si>
    <t>พรหมเจริญ</t>
  </si>
  <si>
    <t>รุสณีย์</t>
  </si>
  <si>
    <t>เจ๊ะดุหมัน</t>
  </si>
  <si>
    <t>ศรัณย์พร</t>
  </si>
  <si>
    <t>ไชยสุขทักษิณ</t>
  </si>
  <si>
    <t>สุธาทิพย์</t>
  </si>
  <si>
    <t>ราชสีห์</t>
  </si>
  <si>
    <t>อิสรียา</t>
  </si>
  <si>
    <t>หมาดหลี</t>
  </si>
  <si>
    <t>เขมาพร</t>
  </si>
  <si>
    <t>พรายแก้ว</t>
  </si>
  <si>
    <t>นนทรัตน์</t>
  </si>
  <si>
    <t>บิลกะจิ</t>
  </si>
  <si>
    <t>รายชื่อนักศึกษาชั้นปีที่ 2 ประจำปีการศึกษา 2566</t>
  </si>
  <si>
    <t>รายชื่อนักศึกษาชั้นปีที่ 3 ประจำปีการศึกษา 2566</t>
  </si>
  <si>
    <t>รายชื่อนักศึกษาชั้นปีที่ 4 ประจำปีการศึกษา 2566</t>
  </si>
  <si>
    <t>รายชื่อนักศึกษาชั้นปีที่ 1 ประจำปีการศึกษา 2566</t>
  </si>
  <si>
    <t>ทุ่มแก้ว</t>
  </si>
  <si>
    <t>นาย กณวรรธน์ นาคแก้ว</t>
  </si>
  <si>
    <t>น.ส. กมลเนตร แก่นธรรม</t>
  </si>
  <si>
    <t>น.ส. กิติญา สะอาดวารี</t>
  </si>
  <si>
    <t>น.ส. เกตน์สิรี ชูหนู</t>
  </si>
  <si>
    <t>น.ส. จิรารัตน์ ธรรมรัตน์</t>
  </si>
  <si>
    <t>น.ส. ชนัญชิดา บุญขวัญ</t>
  </si>
  <si>
    <t>น.ส. ชุติกาญจน์ สอนสาป</t>
  </si>
  <si>
    <t>น.ส. ชุมามนต์ ณภากูล</t>
  </si>
  <si>
    <t>น.ส. ฑิตฐิตา เดชแก้ว</t>
  </si>
  <si>
    <t>นาย ณัชพัฒน์ จินณรัตน์</t>
  </si>
  <si>
    <t>น.ส. ณัฎฐณิชา บ่ายนุ่น</t>
  </si>
  <si>
    <t>น.ส. ณัฎฐธิดา หยดย้อย</t>
  </si>
  <si>
    <t>นาย ณัฏฐากร ศุภวิมุติ</t>
  </si>
  <si>
    <t>น.ส. ณัฐชา ไชยโยธา</t>
  </si>
  <si>
    <t>นาย ณัฐวุฒิ แก้วปาน</t>
  </si>
  <si>
    <t>น.ส. ตรีทิพย์ เกตดำ</t>
  </si>
  <si>
    <t>น.ส. ทิฆัมพร เหล็มแล๊ะ</t>
  </si>
  <si>
    <t>นาย ธนกฤต ซียง</t>
  </si>
  <si>
    <t>นาย ธนไท สุรอังกูร</t>
  </si>
  <si>
    <t>น.ส. ธนพร ชอบทำกิจ</t>
  </si>
  <si>
    <t>น.ส. ธนัชญา แก้วมรกต</t>
  </si>
  <si>
    <t>น.ส. ธิรนันท์ ณ นคร</t>
  </si>
  <si>
    <t>น.ส. นัฐฐาบุสตานี มะเซ็ง</t>
  </si>
  <si>
    <t>น.ส. ปวิชญา ชูศรี</t>
  </si>
  <si>
    <t>น.ส. ปิยธิดา แซ่อ๋อง</t>
  </si>
  <si>
    <t>ชื่อ-สกุล</t>
  </si>
  <si>
    <t>น.ส. ปุณยาพร เพ็ชร์สุวรรณ์</t>
  </si>
  <si>
    <t>น.ส. เปมิกา ทิพวาศรี</t>
  </si>
  <si>
    <t>น.ส. พรปวีณ์ มั่นศิลธรรม</t>
  </si>
  <si>
    <t>น.ส. ภัททิยา ทองเสมอ</t>
  </si>
  <si>
    <t>น.ส. ภัทรมน วณิชธำรงกุล</t>
  </si>
  <si>
    <t>น.ส. ภาณุมาศ ฉุ้นประดับ</t>
  </si>
  <si>
    <t>น.ส. โมฑิตา ลีลาวราห์วัฒน์</t>
  </si>
  <si>
    <t>น.ส. วชิราภรณ์ แซ่ลิ่ม</t>
  </si>
  <si>
    <t>น.ส. วิรดา เพ่งดี</t>
  </si>
  <si>
    <t>น.ส. ศศิภา สงนุ้ย</t>
  </si>
  <si>
    <t>น.ส. สรสวรรค์ ชายภักดิ์</t>
  </si>
  <si>
    <t>น.ส. สุจิตรา รังษี</t>
  </si>
  <si>
    <t>น.ส. สุเมธินี สุขหวัง</t>
  </si>
  <si>
    <t>น.ส. อารียา ลิ่มสกุล</t>
  </si>
  <si>
    <t>นาย อิลยาส ยุมาดีน</t>
  </si>
  <si>
    <t>นาย กษิดิ์เดช สวัสดิ์รักษา</t>
  </si>
  <si>
    <t>น.ส. กัญญาพัชร ทิพย์อักษร</t>
  </si>
  <si>
    <t>น.ส. กาญจนสุดา มีแก้ว</t>
  </si>
  <si>
    <t>น.ส. กุลสินี สรรพวรพงษ์</t>
  </si>
  <si>
    <t>นาย ขจอนเดชภ์ มีเสน</t>
  </si>
  <si>
    <t>น.ส. จรัสรวี ทองโสภา</t>
  </si>
  <si>
    <t>น.ส. จิรัชยา แก้วกลิ่น</t>
  </si>
  <si>
    <t>น.ส. ชนนันท์ ดำชู</t>
  </si>
  <si>
    <t>น.ส. ฐิติรัตน์ กระจายศรี</t>
  </si>
  <si>
    <t>น.ส. ธารารัตน์ ทองเทพ</t>
  </si>
  <si>
    <t>นาย ปุณยวีร์ เสรีรัตน</t>
  </si>
  <si>
    <t>น.ส. เปมิกา จงวัฒนาพาณิชย์</t>
  </si>
  <si>
    <t>นาย พสิษฐ์ ชีวเพชรมงคล</t>
  </si>
  <si>
    <t>น.ส. ฟารีดา บือราเฮง</t>
  </si>
  <si>
    <t>นาย ภัทรพล กำศิริพิมาน</t>
  </si>
  <si>
    <t>นาย ภาคินัย พัชนะ</t>
  </si>
  <si>
    <t>นาย ภาณุวิชญ์ บัวแก้ว</t>
  </si>
  <si>
    <t>นาย ภานุวัฒน์ มณีโต</t>
  </si>
  <si>
    <t>น.ส. มาริสา หมัดร่าหมาน</t>
  </si>
  <si>
    <t>น.ส. รติธิบดิ์ ไชยภักดี</t>
  </si>
  <si>
    <t>น.ส. รวิภา แสงสกุล</t>
  </si>
  <si>
    <t>น.ส. วรรณธนา อ้วนมะโฮง</t>
  </si>
  <si>
    <t>น.ส. วาริณี แซ่จุง</t>
  </si>
  <si>
    <t>น.ส. ศรัณย์พร ป่าไม้</t>
  </si>
  <si>
    <t>น.ส. ศุภกาญจน์ ณ อุบล</t>
  </si>
  <si>
    <t>น.ส. อริศา อร่ามวิทยา</t>
  </si>
  <si>
    <t>น.ส. อัจฉริยา จิตหมั่น</t>
  </si>
  <si>
    <t>นาย อาฟิค ปานชู</t>
  </si>
  <si>
    <t>น.ส. อูยูนี เจะมูซอ</t>
  </si>
  <si>
    <t xml:space="preserve">  กิจกรรม........................................................................................ วันที่ .........................................</t>
  </si>
  <si>
    <t>น.ส. ซูรียาตี ฮามะ</t>
  </si>
  <si>
    <t>นาย ณัชพล เสล็มเบิก</t>
  </si>
  <si>
    <t>นาย ณัฐวุฒิ คมขำ</t>
  </si>
  <si>
    <t>นาย ทินกฤต เทียมเทศ</t>
  </si>
  <si>
    <t>นาย ธนะสิทธิ์ สุวรรณัฐโชติ</t>
  </si>
  <si>
    <t>น.ส. ธนัญญา เจริญฤทธิ์</t>
  </si>
  <si>
    <t>น.ส. นริศรา เจ๊ะมะ</t>
  </si>
  <si>
    <t>น.ส. นัสรีนา ฮายีบิลัง</t>
  </si>
  <si>
    <t>น.ส. นิฮัสหนะ สมะแอ</t>
  </si>
  <si>
    <t>นาย เนติพงศ์ ปานมาตย์</t>
  </si>
  <si>
    <t>นาย ปรัชญา เม๊าะสนิ</t>
  </si>
  <si>
    <t>นาย ภูวเดช ลิ่มธนาศิริ</t>
  </si>
  <si>
    <t>น.ส. รักษิตา ณ สงขลา</t>
  </si>
  <si>
    <t>น.ส. วันวิสาข์ ภู่แก้ว</t>
  </si>
  <si>
    <t>น.ส. สุภัสสรา ทองแท้</t>
  </si>
  <si>
    <t>น.ส. เสาวลักษณ์ ติ้นเส้ง</t>
  </si>
  <si>
    <t>น.ส. อรษา มายานนท์</t>
  </si>
  <si>
    <t>นาย อัฟฟาน รัตนแก้ว</t>
  </si>
  <si>
    <t>น.ส. ปารวตี ขวัญหนู</t>
  </si>
  <si>
    <t>นาย วาริส ลิเก</t>
  </si>
  <si>
    <t>น.ส. ศศิประภา คงเอียง</t>
  </si>
  <si>
    <t>นาย ศุภวิชญ์ สงรักษ์</t>
  </si>
  <si>
    <t>น.ส. สิตีฮุสนา และหวัง</t>
  </si>
  <si>
    <t>นาย อัฟฟาน ยีเฮง</t>
  </si>
  <si>
    <t>น.ส. ฮัลวา เหมมินทร์</t>
  </si>
  <si>
    <t>นาย ซัลซาบีล อาริหมาน</t>
  </si>
  <si>
    <t>นาย ฮานิฟ ยากะจิ</t>
  </si>
  <si>
    <t>นาย ชวภณ ทองสั้น</t>
  </si>
  <si>
    <t>นาย ชาคริต ทองปรอน</t>
  </si>
  <si>
    <t>น.ส. ธนัชพร ทองเฟื่อง</t>
  </si>
  <si>
    <t>น.ส. ธัญวรรณ หวั่นเลี่ยง</t>
  </si>
  <si>
    <t>น.ส. นภัสวรรณ เปียร์กลิ่น</t>
  </si>
  <si>
    <t>นาย นาราชา รองสวัสดิ์</t>
  </si>
  <si>
    <t>น.ส. นูรีณา บินล่าหมาน</t>
  </si>
  <si>
    <t>น.ส. ฝาตีม๊ะ แสงวรรณลอย</t>
  </si>
  <si>
    <t>นาย ฟิกรีย์ ออสมาน</t>
  </si>
  <si>
    <t>นาย ภาสกร ศรีใหม</t>
  </si>
  <si>
    <t>น.ส. โยษิตา เพชรคงทอง</t>
  </si>
  <si>
    <t>น.ส. รุ่งกิติยา สุขบุญพันธ์</t>
  </si>
  <si>
    <t>นาย วายุ จีระดำรงธัญญา</t>
  </si>
  <si>
    <t>น.ส. ศุภิสรา สิทธิมาก</t>
  </si>
  <si>
    <t>น.ส. สุพรรษา จิตรมุ่ง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</si>
</sst>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4" fillId="2" borderId="0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5" fillId="2" borderId="5" xfId="0" applyFont="1" applyFill="1" applyBorder="1" applyAlignment="1">
      <alignment vertical="center"/>
    </xf>
    <xf numFmtId="0" fontId="4" fillId="2" borderId="5" xfId="0" applyFont="1" applyFill="1" applyBorder="1"/>
    <xf numFmtId="0" fontId="4" fillId="2" borderId="8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vertical="center"/>
    </xf>
    <xf numFmtId="0" fontId="4" fillId="0" borderId="0" xfId="0" applyFont="1"/>
    <xf numFmtId="0" fontId="5" fillId="2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ctl00$mainContent$PageContent$UcGridViewStudentforRegistrar1$GridView1$ctl18$LinkButton1','')" TargetMode="External"/><Relationship Id="rId13" Type="http://schemas.openxmlformats.org/officeDocument/2006/relationships/hyperlink" Target="javascript:__doPostBack('ctl00$ctl00$mainContent$PageContent$UcGridViewStudentforRegistrar1$GridView1','Sort$STUDENT_ID')" TargetMode="External"/><Relationship Id="rId3" Type="http://schemas.openxmlformats.org/officeDocument/2006/relationships/hyperlink" Target="javascript:__doPostBack('ctl00$ctl00$mainContent$PageContent$UcGridViewStudentforRegistrar1$GridView1$ctl13$LinkButton1','')" TargetMode="External"/><Relationship Id="rId7" Type="http://schemas.openxmlformats.org/officeDocument/2006/relationships/hyperlink" Target="javascript:__doPostBack('ctl00$ctl00$mainContent$PageContent$UcGridViewStudentforRegistrar1$GridView1$ctl17$LinkButton1','')" TargetMode="External"/><Relationship Id="rId12" Type="http://schemas.openxmlformats.org/officeDocument/2006/relationships/hyperlink" Target="javascript:__doPostBack('ctl00$ctl00$mainContent$PageContent$UcGridViewStudentforRegistrar1$GridView1','Sort$STUDENT_ID')" TargetMode="External"/><Relationship Id="rId2" Type="http://schemas.openxmlformats.org/officeDocument/2006/relationships/hyperlink" Target="javascript:__doPostBack('ctl00$ctl00$mainContent$PageContent$UcGridViewStudentforRegistrar1$GridView1$ctl12$LinkButton1','')" TargetMode="External"/><Relationship Id="rId1" Type="http://schemas.openxmlformats.org/officeDocument/2006/relationships/hyperlink" Target="javascript:__doPostBack('ctl00$ctl00$mainContent$PageContent$UcGridViewStudentforRegistrar1$GridView1','Sort$STUDENT_ID')" TargetMode="External"/><Relationship Id="rId6" Type="http://schemas.openxmlformats.org/officeDocument/2006/relationships/hyperlink" Target="javascript:__doPostBack('ctl00$ctl00$mainContent$PageContent$UcGridViewStudentforRegistrar1$GridView1$ctl16$LinkButton1','')" TargetMode="External"/><Relationship Id="rId11" Type="http://schemas.openxmlformats.org/officeDocument/2006/relationships/hyperlink" Target="javascript:__doPostBack('ctl00$ctl00$mainContent$PageContent$UcGridViewStudentforRegistrar1$GridView1','Sort$STUDENT_ID')" TargetMode="External"/><Relationship Id="rId5" Type="http://schemas.openxmlformats.org/officeDocument/2006/relationships/hyperlink" Target="javascript:__doPostBack('ctl00$ctl00$mainContent$PageContent$UcGridViewStudentforRegistrar1$GridView1$ctl15$LinkButton1','')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javascript:__doPostBack('ctl00$ctl00$mainContent$PageContent$UcGridViewStudentforRegistrar1$GridView1','Sort$STUDENT_ID')" TargetMode="External"/><Relationship Id="rId4" Type="http://schemas.openxmlformats.org/officeDocument/2006/relationships/hyperlink" Target="javascript:__doPostBack('ctl00$ctl00$mainContent$PageContent$UcGridViewStudentforRegistrar1$GridView1$ctl14$LinkButton1','')" TargetMode="External"/><Relationship Id="rId9" Type="http://schemas.openxmlformats.org/officeDocument/2006/relationships/hyperlink" Target="javascript:__doPostBack('ctl00$ctl00$mainContent$PageContent$UcGridViewStudentforRegistrar1$GridView1$ctl19$LinkButton1','')" TargetMode="External"/><Relationship Id="rId14" Type="http://schemas.openxmlformats.org/officeDocument/2006/relationships/hyperlink" Target="javascript:__doPostBack('ctl00$ctl00$mainContent$PageContent$UcGridViewStudentforRegistrar1$GridView1','Sort$STUDENT_ID')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__doPostBack('ctl00$ctl00$mainContent$PageContent$UcGridViewStudentforRegistrar1$GridView1$ctl10$LinkButton1','')" TargetMode="External"/><Relationship Id="rId21" Type="http://schemas.openxmlformats.org/officeDocument/2006/relationships/hyperlink" Target="javascript:__doPostBack('ctl00$ctl00$mainContent$PageContent$UcGridViewStudentforRegistrar1$GridView1$ctl02$LinkButton1','')" TargetMode="External"/><Relationship Id="rId42" Type="http://schemas.openxmlformats.org/officeDocument/2006/relationships/hyperlink" Target="javascript:__doPostBack('ctl00$ctl00$mainContent$PageContent$UcGridViewStudentforRegistrar1$GridView1$ctl07$LinkButton1','')" TargetMode="External"/><Relationship Id="rId47" Type="http://schemas.openxmlformats.org/officeDocument/2006/relationships/hyperlink" Target="javascript:__doPostBack('ctl00$ctl00$mainContent$PageContent$UcGridViewStudentforRegistrar1$GridView1$ctl14$LinkButton1','')" TargetMode="External"/><Relationship Id="rId63" Type="http://schemas.openxmlformats.org/officeDocument/2006/relationships/hyperlink" Target="javascript:__doPostBack('ctl00$ctl00$mainContent$PageContent$UcGridViewStudentforRegistrar1$GridView1$ctl12$LinkButton1','')" TargetMode="External"/><Relationship Id="rId68" Type="http://schemas.openxmlformats.org/officeDocument/2006/relationships/hyperlink" Target="javascript:__doPostBack('ctl00$ctl00$mainContent$PageContent$UcGridViewStudentforRegistrar1$GridView1$ctl05$LinkButton1','')" TargetMode="External"/><Relationship Id="rId84" Type="http://schemas.openxmlformats.org/officeDocument/2006/relationships/hyperlink" Target="javascript:__doPostBack('ctl00$ctl00$mainContent$PageContent$UcGridViewStudentforRegistrar1$GridView1$ctl17$LinkButton1','')" TargetMode="External"/><Relationship Id="rId89" Type="http://schemas.openxmlformats.org/officeDocument/2006/relationships/hyperlink" Target="javascript:__doPostBack('ctl00$ctl00$mainContent$PageContent$UcGridViewStudentforRegistrar1$GridView1','Sort$STUDENT_ID')" TargetMode="External"/><Relationship Id="rId16" Type="http://schemas.openxmlformats.org/officeDocument/2006/relationships/hyperlink" Target="javascript:__doPostBack('ctl00$ctl00$mainContent$PageContent$UcGridViewStudentforRegistrar1$GridView1$ctl17$LinkButton1','')" TargetMode="External"/><Relationship Id="rId11" Type="http://schemas.openxmlformats.org/officeDocument/2006/relationships/hyperlink" Target="javascript:__doPostBack('ctl00$ctl00$mainContent$PageContent$UcGridViewStudentforRegistrar1$GridView1$ctl11$LinkButton1','')" TargetMode="External"/><Relationship Id="rId32" Type="http://schemas.openxmlformats.org/officeDocument/2006/relationships/hyperlink" Target="javascript:__doPostBack('ctl00$ctl00$mainContent$PageContent$UcGridViewStudentforRegistrar1$GridView1$ctl16$LinkButton1','')" TargetMode="External"/><Relationship Id="rId37" Type="http://schemas.openxmlformats.org/officeDocument/2006/relationships/hyperlink" Target="javascript:__doPostBack('ctl00$ctl00$mainContent$PageContent$UcGridViewStudentforRegistrar1$GridView1$ctl02$LinkButton1','')" TargetMode="External"/><Relationship Id="rId53" Type="http://schemas.openxmlformats.org/officeDocument/2006/relationships/hyperlink" Target="javascript:__doPostBack('ctl00$ctl00$mainContent$PageContent$UcGridViewStudentforRegistrar1$GridView1$ctl02$LinkButton1','')" TargetMode="External"/><Relationship Id="rId58" Type="http://schemas.openxmlformats.org/officeDocument/2006/relationships/hyperlink" Target="javascript:__doPostBack('ctl00$ctl00$mainContent$PageContent$UcGridViewStudentforRegistrar1$GridView1$ctl07$LinkButton1','')" TargetMode="External"/><Relationship Id="rId74" Type="http://schemas.openxmlformats.org/officeDocument/2006/relationships/hyperlink" Target="javascript:__doPostBack('ctl00$ctl00$mainContent$PageContent$UcGridViewStudentforRegistrar1$GridView1$ctl03$LinkButton1','')" TargetMode="External"/><Relationship Id="rId79" Type="http://schemas.openxmlformats.org/officeDocument/2006/relationships/hyperlink" Target="javascript:__doPostBack('ctl00$ctl00$mainContent$PageContent$UcGridViewStudentforRegistrar1$GridView1$ctl09$LinkButton1','')" TargetMode="External"/><Relationship Id="rId5" Type="http://schemas.openxmlformats.org/officeDocument/2006/relationships/hyperlink" Target="javascript:__doPostBack('ctl00$ctl00$mainContent$PageContent$UcGridViewStudentforRegistrar1$GridView1$ctl05$LinkButton1','')" TargetMode="External"/><Relationship Id="rId90" Type="http://schemas.openxmlformats.org/officeDocument/2006/relationships/hyperlink" Target="javascript:__doPostBack('ctl00$ctl00$mainContent$PageContent$UcGridViewStudentforRegistrar1$GridView1','Sort$STUDENT_ID')" TargetMode="External"/><Relationship Id="rId14" Type="http://schemas.openxmlformats.org/officeDocument/2006/relationships/hyperlink" Target="javascript:__doPostBack('ctl00$ctl00$mainContent$PageContent$UcGridViewStudentforRegistrar1$GridView1$ctl14$LinkButton1','')" TargetMode="External"/><Relationship Id="rId22" Type="http://schemas.openxmlformats.org/officeDocument/2006/relationships/hyperlink" Target="javascript:__doPostBack('ctl00$ctl00$mainContent$PageContent$UcGridViewStudentforRegistrar1$GridView1$ctl04$LinkButton1','')" TargetMode="External"/><Relationship Id="rId27" Type="http://schemas.openxmlformats.org/officeDocument/2006/relationships/hyperlink" Target="javascript:__doPostBack('ctl00$ctl00$mainContent$PageContent$UcGridViewStudentforRegistrar1$GridView1$ctl11$LinkButton1','')" TargetMode="External"/><Relationship Id="rId30" Type="http://schemas.openxmlformats.org/officeDocument/2006/relationships/hyperlink" Target="javascript:__doPostBack('ctl00$ctl00$mainContent$PageContent$UcGridViewStudentforRegistrar1$GridView1$ctl14$LinkButton1','')" TargetMode="External"/><Relationship Id="rId35" Type="http://schemas.openxmlformats.org/officeDocument/2006/relationships/hyperlink" Target="javascript:__doPostBack('ctl00$ctl00$mainContent$PageContent$UcGridViewStudentforRegistrar1$GridView1$ctl20$LinkButton1','')" TargetMode="External"/><Relationship Id="rId43" Type="http://schemas.openxmlformats.org/officeDocument/2006/relationships/hyperlink" Target="javascript:__doPostBack('ctl00$ctl00$mainContent$PageContent$UcGridViewStudentforRegistrar1$GridView1$ctl09$LinkButton1','')" TargetMode="External"/><Relationship Id="rId48" Type="http://schemas.openxmlformats.org/officeDocument/2006/relationships/hyperlink" Target="javascript:__doPostBack('ctl00$ctl00$mainContent$PageContent$UcGridViewStudentforRegistrar1$GridView1$ctl16$LinkButton1','')" TargetMode="External"/><Relationship Id="rId56" Type="http://schemas.openxmlformats.org/officeDocument/2006/relationships/hyperlink" Target="javascript:__doPostBack('ctl00$ctl00$mainContent$PageContent$UcGridViewStudentforRegistrar1$GridView1$ctl05$LinkButton1','')" TargetMode="External"/><Relationship Id="rId64" Type="http://schemas.openxmlformats.org/officeDocument/2006/relationships/hyperlink" Target="javascript:__doPostBack('ctl00$ctl00$mainContent$PageContent$UcGridViewStudentforRegistrar1$GridView1','Sort$STUDENT_ID')" TargetMode="External"/><Relationship Id="rId69" Type="http://schemas.openxmlformats.org/officeDocument/2006/relationships/hyperlink" Target="javascript:__doPostBack('ctl00$ctl00$mainContent$PageContent$UcGridViewStudentforRegistrar1$GridView1$ctl06$LinkButton1','')" TargetMode="External"/><Relationship Id="rId77" Type="http://schemas.openxmlformats.org/officeDocument/2006/relationships/hyperlink" Target="javascript:__doPostBack('ctl00$ctl00$mainContent$PageContent$UcGridViewStudentforRegistrar1$GridView1$ctl06$LinkButton1','')" TargetMode="External"/><Relationship Id="rId8" Type="http://schemas.openxmlformats.org/officeDocument/2006/relationships/hyperlink" Target="javascript:__doPostBack('ctl00$ctl00$mainContent$PageContent$UcGridViewStudentforRegistrar1$GridView1$ctl08$LinkButton1','')" TargetMode="External"/><Relationship Id="rId51" Type="http://schemas.openxmlformats.org/officeDocument/2006/relationships/hyperlink" Target="javascript:__doPostBack('ctl00$ctl00$mainContent$PageContent$UcGridViewStudentforRegistrar1$GridView1$ctl19$LinkButton1','')" TargetMode="External"/><Relationship Id="rId72" Type="http://schemas.openxmlformats.org/officeDocument/2006/relationships/hyperlink" Target="javascript:__doPostBack('ctl00$ctl00$mainContent$PageContent$UcGridViewStudentforRegistrar1$GridView1','Sort$STUDENT_ID')" TargetMode="External"/><Relationship Id="rId80" Type="http://schemas.openxmlformats.org/officeDocument/2006/relationships/hyperlink" Target="javascript:__doPostBack('ctl00$ctl00$mainContent$PageContent$UcGridViewStudentforRegistrar1$GridView1$ctl10$LinkButton1','')" TargetMode="External"/><Relationship Id="rId85" Type="http://schemas.openxmlformats.org/officeDocument/2006/relationships/hyperlink" Target="javascript:__doPostBack('ctl00$ctl00$mainContent$PageContent$UcGridViewStudentforRegistrar1$GridView1$ctl18$LinkButton1','')" TargetMode="External"/><Relationship Id="rId3" Type="http://schemas.openxmlformats.org/officeDocument/2006/relationships/hyperlink" Target="javascript:__doPostBack('ctl00$ctl00$mainContent$PageContent$UcGridViewStudentforRegistrar1$GridView1$ctl03$LinkButton1','')" TargetMode="External"/><Relationship Id="rId12" Type="http://schemas.openxmlformats.org/officeDocument/2006/relationships/hyperlink" Target="javascript:__doPostBack('ctl00$ctl00$mainContent$PageContent$UcGridViewStudentforRegistrar1$GridView1$ctl12$LinkButton1','')" TargetMode="External"/><Relationship Id="rId17" Type="http://schemas.openxmlformats.org/officeDocument/2006/relationships/hyperlink" Target="javascript:__doPostBack('ctl00$ctl00$mainContent$PageContent$UcGridViewStudentforRegistrar1$GridView1$ctl18$LinkButton1','')" TargetMode="External"/><Relationship Id="rId25" Type="http://schemas.openxmlformats.org/officeDocument/2006/relationships/hyperlink" Target="javascript:__doPostBack('ctl00$ctl00$mainContent$PageContent$UcGridViewStudentforRegistrar1$GridView1$ctl09$LinkButton1','')" TargetMode="External"/><Relationship Id="rId33" Type="http://schemas.openxmlformats.org/officeDocument/2006/relationships/hyperlink" Target="javascript:__doPostBack('ctl00$ctl00$mainContent$PageContent$UcGridViewStudentforRegistrar1$GridView1$ctl17$LinkButton1','')" TargetMode="External"/><Relationship Id="rId38" Type="http://schemas.openxmlformats.org/officeDocument/2006/relationships/hyperlink" Target="javascript:__doPostBack('ctl00$ctl00$mainContent$PageContent$UcGridViewStudentforRegistrar1$GridView1$ctl03$LinkButton1','')" TargetMode="External"/><Relationship Id="rId46" Type="http://schemas.openxmlformats.org/officeDocument/2006/relationships/hyperlink" Target="javascript:__doPostBack('ctl00$ctl00$mainContent$PageContent$UcGridViewStudentforRegistrar1$GridView1$ctl13$LinkButton1','')" TargetMode="External"/><Relationship Id="rId59" Type="http://schemas.openxmlformats.org/officeDocument/2006/relationships/hyperlink" Target="javascript:__doPostBack('ctl00$ctl00$mainContent$PageContent$UcGridViewStudentforRegistrar1$GridView1$ctl08$LinkButton1','')" TargetMode="External"/><Relationship Id="rId67" Type="http://schemas.openxmlformats.org/officeDocument/2006/relationships/hyperlink" Target="javascript:__doPostBack('ctl00$ctl00$mainContent$PageContent$UcGridViewStudentforRegistrar1$GridView1$ctl04$LinkButton1','')" TargetMode="External"/><Relationship Id="rId20" Type="http://schemas.openxmlformats.org/officeDocument/2006/relationships/hyperlink" Target="javascript:__doPostBack('ctl00$ctl00$mainContent$PageContent$UcGridViewStudentforRegistrar1$GridView1$ctl21$LinkButton1','')" TargetMode="External"/><Relationship Id="rId41" Type="http://schemas.openxmlformats.org/officeDocument/2006/relationships/hyperlink" Target="javascript:__doPostBack('ctl00$ctl00$mainContent$PageContent$UcGridViewStudentforRegistrar1$GridView1$ctl06$LinkButton1','')" TargetMode="External"/><Relationship Id="rId54" Type="http://schemas.openxmlformats.org/officeDocument/2006/relationships/hyperlink" Target="javascript:__doPostBack('ctl00$ctl00$mainContent$PageContent$UcGridViewStudentforRegistrar1$GridView1$ctl03$LinkButton1','')" TargetMode="External"/><Relationship Id="rId62" Type="http://schemas.openxmlformats.org/officeDocument/2006/relationships/hyperlink" Target="javascript:__doPostBack('ctl00$ctl00$mainContent$PageContent$UcGridViewStudentforRegistrar1$GridView1$ctl11$LinkButton1','')" TargetMode="External"/><Relationship Id="rId70" Type="http://schemas.openxmlformats.org/officeDocument/2006/relationships/hyperlink" Target="javascript:__doPostBack('ctl00$ctl00$mainContent$PageContent$UcGridViewStudentforRegistrar1$GridView1$ctl07$LinkButton1','')" TargetMode="External"/><Relationship Id="rId75" Type="http://schemas.openxmlformats.org/officeDocument/2006/relationships/hyperlink" Target="javascript:__doPostBack('ctl00$ctl00$mainContent$PageContent$UcGridViewStudentforRegistrar1$GridView1$ctl04$LinkButton1','')" TargetMode="External"/><Relationship Id="rId83" Type="http://schemas.openxmlformats.org/officeDocument/2006/relationships/hyperlink" Target="javascript:__doPostBack('ctl00$ctl00$mainContent$PageContent$UcGridViewStudentforRegistrar1$GridView1$ctl15$LinkButton1','')" TargetMode="External"/><Relationship Id="rId88" Type="http://schemas.openxmlformats.org/officeDocument/2006/relationships/hyperlink" Target="javascript:__doPostBack('ctl00$ctl00$mainContent$PageContent$UcGridViewStudentforRegistrar1$GridView1$ctl21$LinkButton1','')" TargetMode="External"/><Relationship Id="rId91" Type="http://schemas.openxmlformats.org/officeDocument/2006/relationships/hyperlink" Target="javascript:__doPostBack('ctl00$ctl00$mainContent$PageContent$UcGridViewStudentforRegistrar1$GridView1$ctl19$LinkButton1','')" TargetMode="External"/><Relationship Id="rId1" Type="http://schemas.openxmlformats.org/officeDocument/2006/relationships/hyperlink" Target="javascript:__doPostBack('ctl00$ctl00$mainContent$PageContent$UcGridViewStudentforRegistrar1$GridView1','Sort$STUDENT_ID')" TargetMode="External"/><Relationship Id="rId6" Type="http://schemas.openxmlformats.org/officeDocument/2006/relationships/hyperlink" Target="javascript:__doPostBack('ctl00$ctl00$mainContent$PageContent$UcGridViewStudentforRegistrar1$GridView1$ctl06$LinkButton1','')" TargetMode="External"/><Relationship Id="rId15" Type="http://schemas.openxmlformats.org/officeDocument/2006/relationships/hyperlink" Target="javascript:__doPostBack('ctl00$ctl00$mainContent$PageContent$UcGridViewStudentforRegistrar1$GridView1$ctl15$LinkButton1','')" TargetMode="External"/><Relationship Id="rId23" Type="http://schemas.openxmlformats.org/officeDocument/2006/relationships/hyperlink" Target="javascript:__doPostBack('ctl00$ctl00$mainContent$PageContent$UcGridViewStudentforRegistrar1$GridView1$ctl05$LinkButton1','')" TargetMode="External"/><Relationship Id="rId28" Type="http://schemas.openxmlformats.org/officeDocument/2006/relationships/hyperlink" Target="javascript:__doPostBack('ctl00$ctl00$mainContent$PageContent$UcGridViewStudentforRegistrar1$GridView1$ctl12$LinkButton1','')" TargetMode="External"/><Relationship Id="rId36" Type="http://schemas.openxmlformats.org/officeDocument/2006/relationships/hyperlink" Target="javascript:__doPostBack('ctl00$ctl00$mainContent$PageContent$UcGridViewStudentforRegistrar1$GridView1$ctl21$LinkButton1','')" TargetMode="External"/><Relationship Id="rId49" Type="http://schemas.openxmlformats.org/officeDocument/2006/relationships/hyperlink" Target="javascript:__doPostBack('ctl00$ctl00$mainContent$PageContent$UcGridViewStudentforRegistrar1$GridView1$ctl17$LinkButton1','')" TargetMode="External"/><Relationship Id="rId57" Type="http://schemas.openxmlformats.org/officeDocument/2006/relationships/hyperlink" Target="javascript:__doPostBack('ctl00$ctl00$mainContent$PageContent$UcGridViewStudentforRegistrar1$GridView1$ctl06$LinkButton1','')" TargetMode="External"/><Relationship Id="rId10" Type="http://schemas.openxmlformats.org/officeDocument/2006/relationships/hyperlink" Target="javascript:__doPostBack('ctl00$ctl00$mainContent$PageContent$UcGridViewStudentforRegistrar1$GridView1$ctl10$LinkButton1','')" TargetMode="External"/><Relationship Id="rId31" Type="http://schemas.openxmlformats.org/officeDocument/2006/relationships/hyperlink" Target="javascript:__doPostBack('ctl00$ctl00$mainContent$PageContent$UcGridViewStudentforRegistrar1$GridView1$ctl15$LinkButton1','')" TargetMode="External"/><Relationship Id="rId44" Type="http://schemas.openxmlformats.org/officeDocument/2006/relationships/hyperlink" Target="javascript:__doPostBack('ctl00$ctl00$mainContent$PageContent$UcGridViewStudentforRegistrar1$GridView1$ctl10$LinkButton1','')" TargetMode="External"/><Relationship Id="rId52" Type="http://schemas.openxmlformats.org/officeDocument/2006/relationships/hyperlink" Target="javascript:__doPostBack('ctl00$ctl00$mainContent$PageContent$UcGridViewStudentforRegistrar1$GridView1$ctl21$LinkButton1','')" TargetMode="External"/><Relationship Id="rId60" Type="http://schemas.openxmlformats.org/officeDocument/2006/relationships/hyperlink" Target="javascript:__doPostBack('ctl00$ctl00$mainContent$PageContent$UcGridViewStudentforRegistrar1$GridView1$ctl09$LinkButton1','')" TargetMode="External"/><Relationship Id="rId65" Type="http://schemas.openxmlformats.org/officeDocument/2006/relationships/hyperlink" Target="javascript:__doPostBack('ctl00$ctl00$mainContent$PageContent$UcGridViewStudentforRegistrar1$GridView1$ctl02$LinkButton1','')" TargetMode="External"/><Relationship Id="rId73" Type="http://schemas.openxmlformats.org/officeDocument/2006/relationships/hyperlink" Target="javascript:__doPostBack('ctl00$ctl00$mainContent$PageContent$UcGridViewStudentforRegistrar1$GridView1$ctl02$LinkButton1','')" TargetMode="External"/><Relationship Id="rId78" Type="http://schemas.openxmlformats.org/officeDocument/2006/relationships/hyperlink" Target="javascript:__doPostBack('ctl00$ctl00$mainContent$PageContent$UcGridViewStudentforRegistrar1$GridView1$ctl08$LinkButton1','')" TargetMode="External"/><Relationship Id="rId81" Type="http://schemas.openxmlformats.org/officeDocument/2006/relationships/hyperlink" Target="javascript:__doPostBack('ctl00$ctl00$mainContent$PageContent$UcGridViewStudentforRegistrar1$GridView1$ctl11$LinkButton1','')" TargetMode="External"/><Relationship Id="rId86" Type="http://schemas.openxmlformats.org/officeDocument/2006/relationships/hyperlink" Target="javascript:__doPostBack('ctl00$ctl00$mainContent$PageContent$UcGridViewStudentforRegistrar1$GridView1$ctl19$LinkButton1','')" TargetMode="External"/><Relationship Id="rId4" Type="http://schemas.openxmlformats.org/officeDocument/2006/relationships/hyperlink" Target="javascript:__doPostBack('ctl00$ctl00$mainContent$PageContent$UcGridViewStudentforRegistrar1$GridView1$ctl04$LinkButton1','')" TargetMode="External"/><Relationship Id="rId9" Type="http://schemas.openxmlformats.org/officeDocument/2006/relationships/hyperlink" Target="javascript:__doPostBack('ctl00$ctl00$mainContent$PageContent$UcGridViewStudentforRegistrar1$GridView1$ctl09$LinkButton1','')" TargetMode="External"/><Relationship Id="rId13" Type="http://schemas.openxmlformats.org/officeDocument/2006/relationships/hyperlink" Target="javascript:__doPostBack('ctl00$ctl00$mainContent$PageContent$UcGridViewStudentforRegistrar1$GridView1$ctl13$LinkButton1','')" TargetMode="External"/><Relationship Id="rId18" Type="http://schemas.openxmlformats.org/officeDocument/2006/relationships/hyperlink" Target="javascript:__doPostBack('ctl00$ctl00$mainContent$PageContent$UcGridViewStudentforRegistrar1$GridView1$ctl19$LinkButton1','')" TargetMode="External"/><Relationship Id="rId39" Type="http://schemas.openxmlformats.org/officeDocument/2006/relationships/hyperlink" Target="javascript:__doPostBack('ctl00$ctl00$mainContent$PageContent$UcGridViewStudentforRegistrar1$GridView1$ctl04$LinkButton1','')" TargetMode="External"/><Relationship Id="rId34" Type="http://schemas.openxmlformats.org/officeDocument/2006/relationships/hyperlink" Target="javascript:__doPostBack('ctl00$ctl00$mainContent$PageContent$UcGridViewStudentforRegistrar1$GridView1$ctl18$LinkButton1','')" TargetMode="External"/><Relationship Id="rId50" Type="http://schemas.openxmlformats.org/officeDocument/2006/relationships/hyperlink" Target="javascript:__doPostBack('ctl00$ctl00$mainContent$PageContent$UcGridViewStudentforRegistrar1$GridView1$ctl18$LinkButton1','')" TargetMode="External"/><Relationship Id="rId55" Type="http://schemas.openxmlformats.org/officeDocument/2006/relationships/hyperlink" Target="javascript:__doPostBack('ctl00$ctl00$mainContent$PageContent$UcGridViewStudentforRegistrar1$GridView1$ctl04$LinkButton1','')" TargetMode="External"/><Relationship Id="rId76" Type="http://schemas.openxmlformats.org/officeDocument/2006/relationships/hyperlink" Target="javascript:__doPostBack('ctl00$ctl00$mainContent$PageContent$UcGridViewStudentforRegistrar1$GridView1$ctl05$LinkButton1','')" TargetMode="External"/><Relationship Id="rId7" Type="http://schemas.openxmlformats.org/officeDocument/2006/relationships/hyperlink" Target="javascript:__doPostBack('ctl00$ctl00$mainContent$PageContent$UcGridViewStudentforRegistrar1$GridView1$ctl07$LinkButton1','')" TargetMode="External"/><Relationship Id="rId71" Type="http://schemas.openxmlformats.org/officeDocument/2006/relationships/hyperlink" Target="javascript:__doPostBack('ctl00$ctl00$mainContent$PageContent$UcGridViewStudentforRegistrar1$GridView1$ctl08$LinkButton1','')" TargetMode="External"/><Relationship Id="rId92" Type="http://schemas.openxmlformats.org/officeDocument/2006/relationships/printerSettings" Target="../printerSettings/printerSettings2.bin"/><Relationship Id="rId2" Type="http://schemas.openxmlformats.org/officeDocument/2006/relationships/hyperlink" Target="javascript:__doPostBack('ctl00$ctl00$mainContent$PageContent$UcGridViewStudentforRegistrar1$GridView1$ctl02$LinkButton1','')" TargetMode="External"/><Relationship Id="rId29" Type="http://schemas.openxmlformats.org/officeDocument/2006/relationships/hyperlink" Target="javascript:__doPostBack('ctl00$ctl00$mainContent$PageContent$UcGridViewStudentforRegistrar1$GridView1$ctl13$LinkButton1','')" TargetMode="External"/><Relationship Id="rId24" Type="http://schemas.openxmlformats.org/officeDocument/2006/relationships/hyperlink" Target="javascript:__doPostBack('ctl00$ctl00$mainContent$PageContent$UcGridViewStudentforRegistrar1$GridView1$ctl07$LinkButton1','')" TargetMode="External"/><Relationship Id="rId40" Type="http://schemas.openxmlformats.org/officeDocument/2006/relationships/hyperlink" Target="javascript:__doPostBack('ctl00$ctl00$mainContent$PageContent$UcGridViewStudentforRegistrar1$GridView1$ctl05$LinkButton1','')" TargetMode="External"/><Relationship Id="rId45" Type="http://schemas.openxmlformats.org/officeDocument/2006/relationships/hyperlink" Target="javascript:__doPostBack('ctl00$ctl00$mainContent$PageContent$UcGridViewStudentforRegistrar1$GridView1$ctl12$LinkButton1','')" TargetMode="External"/><Relationship Id="rId66" Type="http://schemas.openxmlformats.org/officeDocument/2006/relationships/hyperlink" Target="javascript:__doPostBack('ctl00$ctl00$mainContent$PageContent$UcGridViewStudentforRegistrar1$GridView1$ctl03$LinkButton1','')" TargetMode="External"/><Relationship Id="rId87" Type="http://schemas.openxmlformats.org/officeDocument/2006/relationships/hyperlink" Target="javascript:__doPostBack('ctl00$ctl00$mainContent$PageContent$UcGridViewStudentforRegistrar1$GridView1$ctl20$LinkButton1','')" TargetMode="External"/><Relationship Id="rId61" Type="http://schemas.openxmlformats.org/officeDocument/2006/relationships/hyperlink" Target="javascript:__doPostBack('ctl00$ctl00$mainContent$PageContent$UcGridViewStudentforRegistrar1$GridView1$ctl10$LinkButton1','')" TargetMode="External"/><Relationship Id="rId82" Type="http://schemas.openxmlformats.org/officeDocument/2006/relationships/hyperlink" Target="javascript:__doPostBack('ctl00$ctl00$mainContent$PageContent$UcGridViewStudentforRegistrar1$GridView1$ctl12$LinkButton1','')" TargetMode="External"/><Relationship Id="rId19" Type="http://schemas.openxmlformats.org/officeDocument/2006/relationships/hyperlink" Target="javascript:__doPostBack('ctl00$ctl00$mainContent$PageContent$UcGridViewStudentforRegistrar1$GridView1$ctl20$LinkButton1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__doPostBack('ctl00$ctl00$mainContent$PageContent$UcGridViewStudentforRegistrar1$GridView1$ctl09$LinkButton1','')" TargetMode="External"/><Relationship Id="rId21" Type="http://schemas.openxmlformats.org/officeDocument/2006/relationships/hyperlink" Target="javascript:__doPostBack('ctl00$ctl00$mainContent$PageContent$UcGridViewStudentforRegistrar1$GridView1$ctl03$LinkButton1','')" TargetMode="External"/><Relationship Id="rId42" Type="http://schemas.openxmlformats.org/officeDocument/2006/relationships/hyperlink" Target="javascript:__doPostBack('ctl00$ctl00$mainContent$PageContent$UcGridViewStudentforRegistrar1$GridView1$ctl08$LinkButton1','')" TargetMode="External"/><Relationship Id="rId47" Type="http://schemas.openxmlformats.org/officeDocument/2006/relationships/hyperlink" Target="javascript:__doPostBack('ctl00$ctl00$mainContent$PageContent$UcGridViewStudentforRegistrar1$GridView1$ctl13$LinkButton1','')" TargetMode="External"/><Relationship Id="rId63" Type="http://schemas.openxmlformats.org/officeDocument/2006/relationships/hyperlink" Target="javascript:__doPostBack('ctl00$ctl00$mainContent$PageContent$UcGridViewStudentforRegistrar1$GridView1$ctl15$LinkButton1','')" TargetMode="External"/><Relationship Id="rId68" Type="http://schemas.openxmlformats.org/officeDocument/2006/relationships/hyperlink" Target="javascript:__doPostBack('ctl00$ctl00$mainContent$PageContent$UcGridViewStudentforRegistrar1$GridView1','Sort$STUDENT_ID')" TargetMode="External"/><Relationship Id="rId84" Type="http://schemas.openxmlformats.org/officeDocument/2006/relationships/hyperlink" Target="javascript:__doPostBack('ctl00$ctl00$mainContent$PageContent$UcGridViewStudentforRegistrar1$GridView1$ctl18$LinkButton1','')" TargetMode="External"/><Relationship Id="rId89" Type="http://schemas.openxmlformats.org/officeDocument/2006/relationships/hyperlink" Target="javascript:__doPostBack('ctl00$ctl00$mainContent$PageContent$UcGridViewStudentforRegistrar1$GridView1$ctl05$LinkButton1','')" TargetMode="External"/><Relationship Id="rId16" Type="http://schemas.openxmlformats.org/officeDocument/2006/relationships/hyperlink" Target="javascript:__doPostBack('ctl00$ctl00$mainContent$PageContent$UcGridViewStudentforRegistrar1$GridView1$ctl17$LinkButton1','')" TargetMode="External"/><Relationship Id="rId11" Type="http://schemas.openxmlformats.org/officeDocument/2006/relationships/hyperlink" Target="javascript:__doPostBack('ctl00$ctl00$mainContent$PageContent$UcGridViewStudentforRegistrar1$GridView1$ctl12$LinkButton1','')" TargetMode="External"/><Relationship Id="rId32" Type="http://schemas.openxmlformats.org/officeDocument/2006/relationships/hyperlink" Target="javascript:__doPostBack('ctl00$ctl00$mainContent$PageContent$UcGridViewStudentforRegistrar1$GridView1$ctl17$LinkButton1','')" TargetMode="External"/><Relationship Id="rId37" Type="http://schemas.openxmlformats.org/officeDocument/2006/relationships/hyperlink" Target="javascript:__doPostBack('ctl00$ctl00$mainContent$PageContent$UcGridViewStudentforRegistrar1$GridView1$ctl02$LinkButton1','')" TargetMode="External"/><Relationship Id="rId53" Type="http://schemas.openxmlformats.org/officeDocument/2006/relationships/hyperlink" Target="javascript:__doPostBack('ctl00$ctl00$mainContent$PageContent$UcGridViewStudentforRegistrar1$GridView1$ctl02$LinkButton1','')" TargetMode="External"/><Relationship Id="rId58" Type="http://schemas.openxmlformats.org/officeDocument/2006/relationships/hyperlink" Target="javascript:__doPostBack('ctl00$ctl00$mainContent$PageContent$UcGridViewStudentforRegistrar1$GridView1$ctl09$LinkButton1','')" TargetMode="External"/><Relationship Id="rId74" Type="http://schemas.openxmlformats.org/officeDocument/2006/relationships/hyperlink" Target="javascript:__doPostBack('ctl00$ctl00$mainContent$PageContent$UcGridViewStudentforRegistrar1$GridView1$ctl07$LinkButton1','')" TargetMode="External"/><Relationship Id="rId79" Type="http://schemas.openxmlformats.org/officeDocument/2006/relationships/hyperlink" Target="javascript:__doPostBack('ctl00$ctl00$mainContent$PageContent$UcGridViewStudentforRegistrar1$GridView1$ctl13$LinkButton1','')" TargetMode="External"/><Relationship Id="rId5" Type="http://schemas.openxmlformats.org/officeDocument/2006/relationships/hyperlink" Target="javascript:__doPostBack('ctl00$ctl00$mainContent$PageContent$UcGridViewStudentforRegistrar1$GridView1$ctl06$LinkButton1','')" TargetMode="External"/><Relationship Id="rId90" Type="http://schemas.openxmlformats.org/officeDocument/2006/relationships/hyperlink" Target="javascript:__doPostBack('ctl00$ctl00$mainContent$PageContent$UcGridViewStudentforRegistrar1$GridView1$ctl06$LinkButton1','')" TargetMode="External"/><Relationship Id="rId95" Type="http://schemas.openxmlformats.org/officeDocument/2006/relationships/hyperlink" Target="javascript:__doPostBack('ctl00$ctl00$mainContent$PageContent$UcGridViewStudentforRegistrar1$GridView1','Sort$STUDENT_ID')" TargetMode="External"/><Relationship Id="rId22" Type="http://schemas.openxmlformats.org/officeDocument/2006/relationships/hyperlink" Target="javascript:__doPostBack('ctl00$ctl00$mainContent$PageContent$UcGridViewStudentforRegistrar1$GridView1$ctl04$LinkButton1','')" TargetMode="External"/><Relationship Id="rId27" Type="http://schemas.openxmlformats.org/officeDocument/2006/relationships/hyperlink" Target="javascript:__doPostBack('ctl00$ctl00$mainContent$PageContent$UcGridViewStudentforRegistrar1$GridView1$ctl10$LinkButton1','')" TargetMode="External"/><Relationship Id="rId43" Type="http://schemas.openxmlformats.org/officeDocument/2006/relationships/hyperlink" Target="javascript:__doPostBack('ctl00$ctl00$mainContent$PageContent$UcGridViewStudentforRegistrar1$GridView1$ctl09$LinkButton1','')" TargetMode="External"/><Relationship Id="rId48" Type="http://schemas.openxmlformats.org/officeDocument/2006/relationships/hyperlink" Target="javascript:__doPostBack('ctl00$ctl00$mainContent$PageContent$UcGridViewStudentforRegistrar1$GridView1$ctl15$LinkButton1','')" TargetMode="External"/><Relationship Id="rId64" Type="http://schemas.openxmlformats.org/officeDocument/2006/relationships/hyperlink" Target="javascript:__doPostBack('ctl00$ctl00$mainContent$PageContent$UcGridViewStudentforRegistrar1$GridView1$ctl16$LinkButton1','')" TargetMode="External"/><Relationship Id="rId69" Type="http://schemas.openxmlformats.org/officeDocument/2006/relationships/hyperlink" Target="javascript:__doPostBack('ctl00$ctl00$mainContent$PageContent$UcGridViewStudentforRegistrar1$GridView1','Sort$STUDENT_ID')" TargetMode="External"/><Relationship Id="rId80" Type="http://schemas.openxmlformats.org/officeDocument/2006/relationships/hyperlink" Target="javascript:__doPostBack('ctl00$ctl00$mainContent$PageContent$UcGridViewStudentforRegistrar1$GridView1$ctl14$LinkButton1','')" TargetMode="External"/><Relationship Id="rId85" Type="http://schemas.openxmlformats.org/officeDocument/2006/relationships/hyperlink" Target="javascript:__doPostBack('ctl00$ctl00$mainContent$PageContent$UcGridViewStudentforRegistrar1$GridView1$ctl19$LinkButton1','')" TargetMode="External"/><Relationship Id="rId3" Type="http://schemas.openxmlformats.org/officeDocument/2006/relationships/hyperlink" Target="javascript:__doPostBack('ctl00$ctl00$mainContent$PageContent$UcGridViewStudentforRegistrar1$GridView1$ctl04$LinkButton1','')" TargetMode="External"/><Relationship Id="rId12" Type="http://schemas.openxmlformats.org/officeDocument/2006/relationships/hyperlink" Target="javascript:__doPostBack('ctl00$ctl00$mainContent$PageContent$UcGridViewStudentforRegistrar1$GridView1$ctl13$LinkButton1','')" TargetMode="External"/><Relationship Id="rId17" Type="http://schemas.openxmlformats.org/officeDocument/2006/relationships/hyperlink" Target="javascript:__doPostBack('ctl00$ctl00$mainContent$PageContent$UcGridViewStudentforRegistrar1$GridView1$ctl18$LinkButton1','')" TargetMode="External"/><Relationship Id="rId25" Type="http://schemas.openxmlformats.org/officeDocument/2006/relationships/hyperlink" Target="javascript:__doPostBack('ctl00$ctl00$mainContent$PageContent$UcGridViewStudentforRegistrar1$GridView1$ctl08$LinkButton1','')" TargetMode="External"/><Relationship Id="rId33" Type="http://schemas.openxmlformats.org/officeDocument/2006/relationships/hyperlink" Target="javascript:__doPostBack('ctl00$ctl00$mainContent$PageContent$UcGridViewStudentforRegistrar1$GridView1$ctl18$LinkButton1','')" TargetMode="External"/><Relationship Id="rId38" Type="http://schemas.openxmlformats.org/officeDocument/2006/relationships/hyperlink" Target="javascript:__doPostBack('ctl00$ctl00$mainContent$PageContent$UcGridViewStudentforRegistrar1$GridView1$ctl03$LinkButton1','')" TargetMode="External"/><Relationship Id="rId46" Type="http://schemas.openxmlformats.org/officeDocument/2006/relationships/hyperlink" Target="javascript:__doPostBack('ctl00$ctl00$mainContent$PageContent$UcGridViewStudentforRegistrar1$GridView1$ctl12$LinkButton1','')" TargetMode="External"/><Relationship Id="rId59" Type="http://schemas.openxmlformats.org/officeDocument/2006/relationships/hyperlink" Target="javascript:__doPostBack('ctl00$ctl00$mainContent$PageContent$UcGridViewStudentforRegistrar1$GridView1$ctl10$LinkButton1','')" TargetMode="External"/><Relationship Id="rId67" Type="http://schemas.openxmlformats.org/officeDocument/2006/relationships/hyperlink" Target="javascript:__doPostBack('ctl00$ctl00$mainContent$PageContent$UcGridViewStudentforRegistrar1$GridView1','Sort$STUDENT_ID')" TargetMode="External"/><Relationship Id="rId20" Type="http://schemas.openxmlformats.org/officeDocument/2006/relationships/hyperlink" Target="javascript:__doPostBack('ctl00$ctl00$mainContent$PageContent$UcGridViewStudentforRegistrar1$GridView1$ctl21$LinkButton1','')" TargetMode="External"/><Relationship Id="rId41" Type="http://schemas.openxmlformats.org/officeDocument/2006/relationships/hyperlink" Target="javascript:__doPostBack('ctl00$ctl00$mainContent$PageContent$UcGridViewStudentforRegistrar1$GridView1$ctl07$LinkButton1','')" TargetMode="External"/><Relationship Id="rId54" Type="http://schemas.openxmlformats.org/officeDocument/2006/relationships/hyperlink" Target="javascript:__doPostBack('ctl00$ctl00$mainContent$PageContent$UcGridViewStudentforRegistrar1$GridView1$ctl03$LinkButton1','')" TargetMode="External"/><Relationship Id="rId62" Type="http://schemas.openxmlformats.org/officeDocument/2006/relationships/hyperlink" Target="javascript:__doPostBack('ctl00$ctl00$mainContent$PageContent$UcGridViewStudentforRegistrar1$GridView1$ctl13$LinkButton1','')" TargetMode="External"/><Relationship Id="rId70" Type="http://schemas.openxmlformats.org/officeDocument/2006/relationships/hyperlink" Target="javascript:__doPostBack('ctl00$ctl00$mainContent$PageContent$UcGridViewStudentforRegistrar1$GridView1$ctl02$LinkButton1','')" TargetMode="External"/><Relationship Id="rId75" Type="http://schemas.openxmlformats.org/officeDocument/2006/relationships/hyperlink" Target="javascript:__doPostBack('ctl00$ctl00$mainContent$PageContent$UcGridViewStudentforRegistrar1$GridView1$ctl08$LinkButton1','')" TargetMode="External"/><Relationship Id="rId83" Type="http://schemas.openxmlformats.org/officeDocument/2006/relationships/hyperlink" Target="javascript:__doPostBack('ctl00$ctl00$mainContent$PageContent$UcGridViewStudentforRegistrar1$GridView1$ctl17$LinkButton1','')" TargetMode="External"/><Relationship Id="rId88" Type="http://schemas.openxmlformats.org/officeDocument/2006/relationships/hyperlink" Target="javascript:__doPostBack('ctl00$ctl00$mainContent$PageContent$UcGridViewStudentforRegistrar1$GridView1$ctl04$LinkButton1','')" TargetMode="External"/><Relationship Id="rId91" Type="http://schemas.openxmlformats.org/officeDocument/2006/relationships/hyperlink" Target="javascript:__doPostBack('ctl00$ctl00$mainContent$PageContent$UcGridViewStudentforRegistrar1$GridView1$ctl07$LinkButton1','')" TargetMode="External"/><Relationship Id="rId96" Type="http://schemas.openxmlformats.org/officeDocument/2006/relationships/hyperlink" Target="javascript:__doPostBack('ctl00$ctl00$mainContent$PageContent$UcGridViewStudentforRegistrar1$GridView1$ctl20$LinkButton1','')" TargetMode="External"/><Relationship Id="rId1" Type="http://schemas.openxmlformats.org/officeDocument/2006/relationships/hyperlink" Target="javascript:__doPostBack('ctl00$ctl00$mainContent$PageContent$UcGridViewStudentforRegistrar1$GridView1','Sort$STUDENT_ID')" TargetMode="External"/><Relationship Id="rId6" Type="http://schemas.openxmlformats.org/officeDocument/2006/relationships/hyperlink" Target="javascript:__doPostBack('ctl00$ctl00$mainContent$PageContent$UcGridViewStudentforRegistrar1$GridView1$ctl07$LinkButton1','')" TargetMode="External"/><Relationship Id="rId15" Type="http://schemas.openxmlformats.org/officeDocument/2006/relationships/hyperlink" Target="javascript:__doPostBack('ctl00$ctl00$mainContent$PageContent$UcGridViewStudentforRegistrar1$GridView1$ctl16$LinkButton1','')" TargetMode="External"/><Relationship Id="rId23" Type="http://schemas.openxmlformats.org/officeDocument/2006/relationships/hyperlink" Target="javascript:__doPostBack('ctl00$ctl00$mainContent$PageContent$UcGridViewStudentforRegistrar1$GridView1$ctl05$LinkButton1','')" TargetMode="External"/><Relationship Id="rId28" Type="http://schemas.openxmlformats.org/officeDocument/2006/relationships/hyperlink" Target="javascript:__doPostBack('ctl00$ctl00$mainContent$PageContent$UcGridViewStudentforRegistrar1$GridView1$ctl12$LinkButton1','')" TargetMode="External"/><Relationship Id="rId36" Type="http://schemas.openxmlformats.org/officeDocument/2006/relationships/hyperlink" Target="javascript:__doPostBack('ctl00$ctl00$mainContent$PageContent$UcGridViewStudentforRegistrar1$GridView1$ctl21$LinkButton1','')" TargetMode="External"/><Relationship Id="rId49" Type="http://schemas.openxmlformats.org/officeDocument/2006/relationships/hyperlink" Target="javascript:__doPostBack('ctl00$ctl00$mainContent$PageContent$UcGridViewStudentforRegistrar1$GridView1$ctl16$LinkButton1','')" TargetMode="External"/><Relationship Id="rId57" Type="http://schemas.openxmlformats.org/officeDocument/2006/relationships/hyperlink" Target="javascript:__doPostBack('ctl00$ctl00$mainContent$PageContent$UcGridViewStudentforRegistrar1$GridView1$ctl08$LinkButton1','')" TargetMode="External"/><Relationship Id="rId10" Type="http://schemas.openxmlformats.org/officeDocument/2006/relationships/hyperlink" Target="javascript:__doPostBack('ctl00$ctl00$mainContent$PageContent$UcGridViewStudentforRegistrar1$GridView1$ctl11$LinkButton1','')" TargetMode="External"/><Relationship Id="rId31" Type="http://schemas.openxmlformats.org/officeDocument/2006/relationships/hyperlink" Target="javascript:__doPostBack('ctl00$ctl00$mainContent$PageContent$UcGridViewStudentforRegistrar1$GridView1$ctl15$LinkButton1','')" TargetMode="External"/><Relationship Id="rId44" Type="http://schemas.openxmlformats.org/officeDocument/2006/relationships/hyperlink" Target="javascript:__doPostBack('ctl00$ctl00$mainContent$PageContent$UcGridViewStudentforRegistrar1$GridView1$ctl10$LinkButton1','')" TargetMode="External"/><Relationship Id="rId52" Type="http://schemas.openxmlformats.org/officeDocument/2006/relationships/hyperlink" Target="javascript:__doPostBack('ctl00$ctl00$mainContent$PageContent$UcGridViewStudentforRegistrar1$GridView1$ctl21$LinkButton1','')" TargetMode="External"/><Relationship Id="rId60" Type="http://schemas.openxmlformats.org/officeDocument/2006/relationships/hyperlink" Target="javascript:__doPostBack('ctl00$ctl00$mainContent$PageContent$UcGridViewStudentforRegistrar1$GridView1$ctl11$LinkButton1','')" TargetMode="External"/><Relationship Id="rId65" Type="http://schemas.openxmlformats.org/officeDocument/2006/relationships/hyperlink" Target="javascript:__doPostBack('ctl00$ctl00$mainContent$PageContent$UcGridViewStudentforRegistrar1$GridView1$ctl18$LinkButton1','')" TargetMode="External"/><Relationship Id="rId73" Type="http://schemas.openxmlformats.org/officeDocument/2006/relationships/hyperlink" Target="javascript:__doPostBack('ctl00$ctl00$mainContent$PageContent$UcGridViewStudentforRegistrar1$GridView1$ctl06$LinkButton1','')" TargetMode="External"/><Relationship Id="rId78" Type="http://schemas.openxmlformats.org/officeDocument/2006/relationships/hyperlink" Target="javascript:__doPostBack('ctl00$ctl00$mainContent$PageContent$UcGridViewStudentforRegistrar1$GridView1$ctl12$LinkButton1','')" TargetMode="External"/><Relationship Id="rId81" Type="http://schemas.openxmlformats.org/officeDocument/2006/relationships/hyperlink" Target="javascript:__doPostBack('ctl00$ctl00$mainContent$PageContent$UcGridViewStudentforRegistrar1$GridView1$ctl15$LinkButton1','')" TargetMode="External"/><Relationship Id="rId86" Type="http://schemas.openxmlformats.org/officeDocument/2006/relationships/hyperlink" Target="javascript:__doPostBack('ctl00$ctl00$mainContent$PageContent$UcGridViewStudentforRegistrar1$GridView1$ctl20$LinkButton1','')" TargetMode="External"/><Relationship Id="rId94" Type="http://schemas.openxmlformats.org/officeDocument/2006/relationships/hyperlink" Target="javascript:__doPostBack('ctl00$ctl00$mainContent$PageContent$UcGridViewStudentforRegistrar1$GridView1$ctl12$LinkButton1','')" TargetMode="External"/><Relationship Id="rId4" Type="http://schemas.openxmlformats.org/officeDocument/2006/relationships/hyperlink" Target="javascript:__doPostBack('ctl00$ctl00$mainContent$PageContent$UcGridViewStudentforRegistrar1$GridView1$ctl05$LinkButton1','')" TargetMode="External"/><Relationship Id="rId9" Type="http://schemas.openxmlformats.org/officeDocument/2006/relationships/hyperlink" Target="javascript:__doPostBack('ctl00$ctl00$mainContent$PageContent$UcGridViewStudentforRegistrar1$GridView1$ctl10$LinkButton1','')" TargetMode="External"/><Relationship Id="rId13" Type="http://schemas.openxmlformats.org/officeDocument/2006/relationships/hyperlink" Target="javascript:__doPostBack('ctl00$ctl00$mainContent$PageContent$UcGridViewStudentforRegistrar1$GridView1$ctl14$LinkButton1','')" TargetMode="External"/><Relationship Id="rId18" Type="http://schemas.openxmlformats.org/officeDocument/2006/relationships/hyperlink" Target="javascript:__doPostBack('ctl00$ctl00$mainContent$PageContent$UcGridViewStudentforRegistrar1$GridView1$ctl19$LinkButton1','')" TargetMode="External"/><Relationship Id="rId39" Type="http://schemas.openxmlformats.org/officeDocument/2006/relationships/hyperlink" Target="javascript:__doPostBack('ctl00$ctl00$mainContent$PageContent$UcGridViewStudentforRegistrar1$GridView1$ctl04$LinkButton1','')" TargetMode="External"/><Relationship Id="rId34" Type="http://schemas.openxmlformats.org/officeDocument/2006/relationships/hyperlink" Target="javascript:__doPostBack('ctl00$ctl00$mainContent$PageContent$UcGridViewStudentforRegistrar1$GridView1$ctl19$LinkButton1','')" TargetMode="External"/><Relationship Id="rId50" Type="http://schemas.openxmlformats.org/officeDocument/2006/relationships/hyperlink" Target="javascript:__doPostBack('ctl00$ctl00$mainContent$PageContent$UcGridViewStudentforRegistrar1$GridView1$ctl17$LinkButton1','')" TargetMode="External"/><Relationship Id="rId55" Type="http://schemas.openxmlformats.org/officeDocument/2006/relationships/hyperlink" Target="javascript:__doPostBack('ctl00$ctl00$mainContent$PageContent$UcGridViewStudentforRegistrar1$GridView1$ctl05$LinkButton1','')" TargetMode="External"/><Relationship Id="rId76" Type="http://schemas.openxmlformats.org/officeDocument/2006/relationships/hyperlink" Target="javascript:__doPostBack('ctl00$ctl00$mainContent$PageContent$UcGridViewStudentforRegistrar1$GridView1$ctl09$LinkButton1','')" TargetMode="External"/><Relationship Id="rId97" Type="http://schemas.openxmlformats.org/officeDocument/2006/relationships/printerSettings" Target="../printerSettings/printerSettings3.bin"/><Relationship Id="rId7" Type="http://schemas.openxmlformats.org/officeDocument/2006/relationships/hyperlink" Target="javascript:__doPostBack('ctl00$ctl00$mainContent$PageContent$UcGridViewStudentforRegistrar1$GridView1$ctl08$LinkButton1','')" TargetMode="External"/><Relationship Id="rId71" Type="http://schemas.openxmlformats.org/officeDocument/2006/relationships/hyperlink" Target="javascript:__doPostBack('ctl00$ctl00$mainContent$PageContent$UcGridViewStudentforRegistrar1$GridView1$ctl03$LinkButton1','')" TargetMode="External"/><Relationship Id="rId92" Type="http://schemas.openxmlformats.org/officeDocument/2006/relationships/hyperlink" Target="javascript:__doPostBack('ctl00$ctl00$mainContent$PageContent$UcGridViewStudentforRegistrar1$GridView1$ctl08$LinkButton1','')" TargetMode="External"/><Relationship Id="rId2" Type="http://schemas.openxmlformats.org/officeDocument/2006/relationships/hyperlink" Target="javascript:__doPostBack('ctl00$ctl00$mainContent$PageContent$UcGridViewStudentforRegistrar1$GridView1$ctl02$LinkButton1','')" TargetMode="External"/><Relationship Id="rId29" Type="http://schemas.openxmlformats.org/officeDocument/2006/relationships/hyperlink" Target="javascript:__doPostBack('ctl00$ctl00$mainContent$PageContent$UcGridViewStudentforRegistrar1$GridView1$ctl13$LinkButton1','')" TargetMode="External"/><Relationship Id="rId24" Type="http://schemas.openxmlformats.org/officeDocument/2006/relationships/hyperlink" Target="javascript:__doPostBack('ctl00$ctl00$mainContent$PageContent$UcGridViewStudentforRegistrar1$GridView1$ctl06$LinkButton1','')" TargetMode="External"/><Relationship Id="rId40" Type="http://schemas.openxmlformats.org/officeDocument/2006/relationships/hyperlink" Target="javascript:__doPostBack('ctl00$ctl00$mainContent$PageContent$UcGridViewStudentforRegistrar1$GridView1$ctl05$LinkButton1','')" TargetMode="External"/><Relationship Id="rId45" Type="http://schemas.openxmlformats.org/officeDocument/2006/relationships/hyperlink" Target="javascript:__doPostBack('ctl00$ctl00$mainContent$PageContent$UcGridViewStudentforRegistrar1$GridView1$ctl11$LinkButton1','')" TargetMode="External"/><Relationship Id="rId66" Type="http://schemas.openxmlformats.org/officeDocument/2006/relationships/hyperlink" Target="javascript:__doPostBack('ctl00$ctl00$mainContent$PageContent$UcGridViewStudentforRegistrar1$GridView1$ctl19$LinkButton1','')" TargetMode="External"/><Relationship Id="rId87" Type="http://schemas.openxmlformats.org/officeDocument/2006/relationships/hyperlink" Target="javascript:__doPostBack('ctl00$ctl00$mainContent$PageContent$UcGridViewStudentforRegistrar1$GridView1$ctl03$LinkButton1','')" TargetMode="External"/><Relationship Id="rId61" Type="http://schemas.openxmlformats.org/officeDocument/2006/relationships/hyperlink" Target="javascript:__doPostBack('ctl00$ctl00$mainContent$PageContent$UcGridViewStudentforRegistrar1$GridView1$ctl12$LinkButton1','')" TargetMode="External"/><Relationship Id="rId82" Type="http://schemas.openxmlformats.org/officeDocument/2006/relationships/hyperlink" Target="javascript:__doPostBack('ctl00$ctl00$mainContent$PageContent$UcGridViewStudentforRegistrar1$GridView1$ctl16$LinkButton1','')" TargetMode="External"/><Relationship Id="rId19" Type="http://schemas.openxmlformats.org/officeDocument/2006/relationships/hyperlink" Target="javascript:__doPostBack('ctl00$ctl00$mainContent$PageContent$UcGridViewStudentforRegistrar1$GridView1$ctl20$LinkButton1','')" TargetMode="External"/><Relationship Id="rId14" Type="http://schemas.openxmlformats.org/officeDocument/2006/relationships/hyperlink" Target="javascript:__doPostBack('ctl00$ctl00$mainContent$PageContent$UcGridViewStudentforRegistrar1$GridView1$ctl15$LinkButton1','')" TargetMode="External"/><Relationship Id="rId30" Type="http://schemas.openxmlformats.org/officeDocument/2006/relationships/hyperlink" Target="javascript:__doPostBack('ctl00$ctl00$mainContent$PageContent$UcGridViewStudentforRegistrar1$GridView1$ctl14$LinkButton1','')" TargetMode="External"/><Relationship Id="rId35" Type="http://schemas.openxmlformats.org/officeDocument/2006/relationships/hyperlink" Target="javascript:__doPostBack('ctl00$ctl00$mainContent$PageContent$UcGridViewStudentforRegistrar1$GridView1$ctl20$LinkButton1','')" TargetMode="External"/><Relationship Id="rId56" Type="http://schemas.openxmlformats.org/officeDocument/2006/relationships/hyperlink" Target="javascript:__doPostBack('ctl00$ctl00$mainContent$PageContent$UcGridViewStudentforRegistrar1$GridView1$ctl07$LinkButton1','')" TargetMode="External"/><Relationship Id="rId77" Type="http://schemas.openxmlformats.org/officeDocument/2006/relationships/hyperlink" Target="javascript:__doPostBack('ctl00$ctl00$mainContent$PageContent$UcGridViewStudentforRegistrar1$GridView1$ctl11$LinkButton1','')" TargetMode="External"/><Relationship Id="rId8" Type="http://schemas.openxmlformats.org/officeDocument/2006/relationships/hyperlink" Target="javascript:__doPostBack('ctl00$ctl00$mainContent$PageContent$UcGridViewStudentforRegistrar1$GridView1$ctl09$LinkButton1','')" TargetMode="External"/><Relationship Id="rId51" Type="http://schemas.openxmlformats.org/officeDocument/2006/relationships/hyperlink" Target="javascript:__doPostBack('ctl00$ctl00$mainContent$PageContent$UcGridViewStudentforRegistrar1$GridView1$ctl20$LinkButton1','')" TargetMode="External"/><Relationship Id="rId72" Type="http://schemas.openxmlformats.org/officeDocument/2006/relationships/hyperlink" Target="javascript:__doPostBack('ctl00$ctl00$mainContent$PageContent$UcGridViewStudentforRegistrar1$GridView1$ctl05$LinkButton1','')" TargetMode="External"/><Relationship Id="rId93" Type="http://schemas.openxmlformats.org/officeDocument/2006/relationships/hyperlink" Target="javascript:__doPostBack('ctl00$ctl00$mainContent$PageContent$UcGridViewStudentforRegistrar1$GridView1$ctl10$LinkButton1','')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__doPostBack('ctl00$ctl00$mainContent$PageContent$UcGridViewStudentforRegistrar1$GridView1$ctl21$LinkButton1','')" TargetMode="External"/><Relationship Id="rId21" Type="http://schemas.openxmlformats.org/officeDocument/2006/relationships/hyperlink" Target="javascript:__doPostBack('ctl00$ctl00$mainContent$PageContent$UcGridViewStudentforRegistrar1$GridView1$ctl11$LinkButton1','')" TargetMode="External"/><Relationship Id="rId42" Type="http://schemas.openxmlformats.org/officeDocument/2006/relationships/hyperlink" Target="javascript:__doPostBack('ctl00$ctl00$mainContent$PageContent$UcGridViewStudentforRegistrar1$GridView1$ctl03$LinkButton1','')" TargetMode="External"/><Relationship Id="rId47" Type="http://schemas.openxmlformats.org/officeDocument/2006/relationships/hyperlink" Target="javascript:__doPostBack('ctl00$ctl00$mainContent$PageContent$UcGridViewStudentforRegistrar1$GridView1$ctl12$LinkButton1','')" TargetMode="External"/><Relationship Id="rId63" Type="http://schemas.openxmlformats.org/officeDocument/2006/relationships/hyperlink" Target="javascript:__doPostBack('ctl00$ctl00$mainContent$PageContent$UcGridViewStudentforRegistrar1$GridView1$ctl16$LinkButton1','')" TargetMode="External"/><Relationship Id="rId68" Type="http://schemas.openxmlformats.org/officeDocument/2006/relationships/hyperlink" Target="javascript:__doPostBack('ctl00$ctl00$mainContent$PageContent$UcGridViewStudentforRegistrar1$GridView1','Sort$STUDENT_ID')" TargetMode="External"/><Relationship Id="rId7" Type="http://schemas.openxmlformats.org/officeDocument/2006/relationships/hyperlink" Target="javascript:__doPostBack('ctl00$ctl00$mainContent$PageContent$UcGridViewStudentforRegistrar1$GridView1$ctl20$LinkButton1','')" TargetMode="External"/><Relationship Id="rId2" Type="http://schemas.openxmlformats.org/officeDocument/2006/relationships/hyperlink" Target="javascript:__doPostBack('ctl00$ctl00$mainContent$PageContent$UcGridViewStudentforRegistrar1$GridView1$ctl03$LinkButton1','')" TargetMode="External"/><Relationship Id="rId16" Type="http://schemas.openxmlformats.org/officeDocument/2006/relationships/hyperlink" Target="javascript:__doPostBack('ctl00$ctl00$mainContent$PageContent$UcGridViewStudentforRegistrar1$GridView1$ctl19$LinkButton1','')" TargetMode="External"/><Relationship Id="rId29" Type="http://schemas.openxmlformats.org/officeDocument/2006/relationships/hyperlink" Target="javascript:__doPostBack('ctl00$ctl00$mainContent$PageContent$UcGridViewStudentforRegistrar1$GridView1$ctl06$LinkButton1','')" TargetMode="External"/><Relationship Id="rId11" Type="http://schemas.openxmlformats.org/officeDocument/2006/relationships/hyperlink" Target="javascript:__doPostBack('ctl00$ctl00$mainContent$PageContent$UcGridViewStudentforRegistrar1$GridView1$ctl06$LinkButton1','')" TargetMode="External"/><Relationship Id="rId24" Type="http://schemas.openxmlformats.org/officeDocument/2006/relationships/hyperlink" Target="javascript:__doPostBack('ctl00$ctl00$mainContent$PageContent$UcGridViewStudentforRegistrar1$GridView1$ctl18$LinkButton1','')" TargetMode="External"/><Relationship Id="rId32" Type="http://schemas.openxmlformats.org/officeDocument/2006/relationships/hyperlink" Target="javascript:__doPostBack('ctl00$ctl00$mainContent$PageContent$UcGridViewStudentforRegistrar1$GridView1$ctl10$LinkButton1','')" TargetMode="External"/><Relationship Id="rId37" Type="http://schemas.openxmlformats.org/officeDocument/2006/relationships/hyperlink" Target="javascript:__doPostBack('ctl00$ctl00$mainContent$PageContent$UcGridViewStudentforRegistrar1$GridView1$ctl16$LinkButton1','')" TargetMode="External"/><Relationship Id="rId40" Type="http://schemas.openxmlformats.org/officeDocument/2006/relationships/hyperlink" Target="javascript:__doPostBack('ctl00$ctl00$mainContent$PageContent$UcGridViewStudentforRegistrar1$GridView1$ctl19$LinkButton1','')" TargetMode="External"/><Relationship Id="rId45" Type="http://schemas.openxmlformats.org/officeDocument/2006/relationships/hyperlink" Target="javascript:__doPostBack('ctl00$ctl00$mainContent$PageContent$UcGridViewStudentforRegistrar1$GridView1$ctl09$LinkButton1','')" TargetMode="External"/><Relationship Id="rId53" Type="http://schemas.openxmlformats.org/officeDocument/2006/relationships/hyperlink" Target="javascript:__doPostBack('ctl00$ctl00$mainContent$PageContent$UcGridViewStudentforRegistrar1$GridView1$ctl03$LinkButton1','')" TargetMode="External"/><Relationship Id="rId58" Type="http://schemas.openxmlformats.org/officeDocument/2006/relationships/hyperlink" Target="javascript:__doPostBack('ctl00$ctl00$mainContent$PageContent$UcGridViewStudentforRegistrar1$GridView1$ctl06$LinkButton1','')" TargetMode="External"/><Relationship Id="rId66" Type="http://schemas.openxmlformats.org/officeDocument/2006/relationships/hyperlink" Target="javascript:__doPostBack('ctl00$ctl00$mainContent$PageContent$UcGridViewStudentforRegistrar1$GridView1','Sort$STUDENT_ID')" TargetMode="External"/><Relationship Id="rId5" Type="http://schemas.openxmlformats.org/officeDocument/2006/relationships/hyperlink" Target="javascript:__doPostBack('ctl00$ctl00$mainContent$PageContent$UcGridViewStudentforRegistrar1$GridView1$ctl10$LinkButton1','')" TargetMode="External"/><Relationship Id="rId61" Type="http://schemas.openxmlformats.org/officeDocument/2006/relationships/hyperlink" Target="javascript:__doPostBack('ctl00$ctl00$mainContent$PageContent$UcGridViewStudentforRegistrar1$GridView1$ctl14$LinkButton1','')" TargetMode="External"/><Relationship Id="rId19" Type="http://schemas.openxmlformats.org/officeDocument/2006/relationships/hyperlink" Target="javascript:__doPostBack('ctl00$ctl00$mainContent$PageContent$UcGridViewStudentforRegistrar1$GridView1$ctl07$LinkButton1','')" TargetMode="External"/><Relationship Id="rId14" Type="http://schemas.openxmlformats.org/officeDocument/2006/relationships/hyperlink" Target="javascript:__doPostBack('ctl00$ctl00$mainContent$PageContent$UcGridViewStudentforRegistrar1$GridView1$ctl14$LinkButton1','')" TargetMode="External"/><Relationship Id="rId22" Type="http://schemas.openxmlformats.org/officeDocument/2006/relationships/hyperlink" Target="javascript:__doPostBack('ctl00$ctl00$mainContent$PageContent$UcGridViewStudentforRegistrar1$GridView1$ctl12$LinkButton1','')" TargetMode="External"/><Relationship Id="rId27" Type="http://schemas.openxmlformats.org/officeDocument/2006/relationships/hyperlink" Target="javascript:__doPostBack('ctl00$ctl00$mainContent$PageContent$UcGridViewStudentforRegistrar1$GridView1$ctl02$LinkButton1','')" TargetMode="External"/><Relationship Id="rId30" Type="http://schemas.openxmlformats.org/officeDocument/2006/relationships/hyperlink" Target="javascript:__doPostBack('ctl00$ctl00$mainContent$PageContent$UcGridViewStudentforRegistrar1$GridView1$ctl07$LinkButton1','')" TargetMode="External"/><Relationship Id="rId35" Type="http://schemas.openxmlformats.org/officeDocument/2006/relationships/hyperlink" Target="javascript:__doPostBack('ctl00$ctl00$mainContent$PageContent$UcGridViewStudentforRegistrar1$GridView1$ctl14$LinkButton1','')" TargetMode="External"/><Relationship Id="rId43" Type="http://schemas.openxmlformats.org/officeDocument/2006/relationships/hyperlink" Target="javascript:__doPostBack('ctl00$ctl00$mainContent$PageContent$UcGridViewStudentforRegistrar1$GridView1$ctl05$LinkButton1','')" TargetMode="External"/><Relationship Id="rId48" Type="http://schemas.openxmlformats.org/officeDocument/2006/relationships/hyperlink" Target="javascript:__doPostBack('ctl00$ctl00$mainContent$PageContent$UcGridViewStudentforRegistrar1$GridView1$ctl14$LinkButton1','')" TargetMode="External"/><Relationship Id="rId56" Type="http://schemas.openxmlformats.org/officeDocument/2006/relationships/hyperlink" Target="javascript:__doPostBack('ctl00$ctl00$mainContent$PageContent$UcGridViewStudentforRegistrar1$GridView1$ctl20$LinkButton1','')" TargetMode="External"/><Relationship Id="rId64" Type="http://schemas.openxmlformats.org/officeDocument/2006/relationships/hyperlink" Target="javascript:__doPostBack('ctl00$ctl00$mainContent$PageContent$UcGridViewStudentforRegistrar1$GridView1$ctl17$LinkButton1','')" TargetMode="External"/><Relationship Id="rId69" Type="http://schemas.openxmlformats.org/officeDocument/2006/relationships/printerSettings" Target="../printerSettings/printerSettings4.bin"/><Relationship Id="rId8" Type="http://schemas.openxmlformats.org/officeDocument/2006/relationships/hyperlink" Target="javascript:__doPostBack('ctl00$ctl00$mainContent$PageContent$UcGridViewStudentforRegistrar1$GridView1$ctl21$LinkButton1','')" TargetMode="External"/><Relationship Id="rId51" Type="http://schemas.openxmlformats.org/officeDocument/2006/relationships/hyperlink" Target="javascript:__doPostBack('ctl00$ctl00$mainContent$PageContent$UcGridViewStudentforRegistrar1$GridView1$ctl19$LinkButton1','')" TargetMode="External"/><Relationship Id="rId3" Type="http://schemas.openxmlformats.org/officeDocument/2006/relationships/hyperlink" Target="javascript:__doPostBack('ctl00$ctl00$mainContent$PageContent$UcGridViewStudentforRegistrar1$GridView1$ctl04$LinkButton1','')" TargetMode="External"/><Relationship Id="rId12" Type="http://schemas.openxmlformats.org/officeDocument/2006/relationships/hyperlink" Target="javascript:__doPostBack('ctl00$ctl00$mainContent$PageContent$UcGridViewStudentforRegistrar1$GridView1$ctl07$LinkButton1','')" TargetMode="External"/><Relationship Id="rId17" Type="http://schemas.openxmlformats.org/officeDocument/2006/relationships/hyperlink" Target="javascript:__doPostBack('ctl00$ctl00$mainContent$PageContent$UcGridViewStudentforRegistrar1$GridView1$ctl04$LinkButton1','')" TargetMode="External"/><Relationship Id="rId25" Type="http://schemas.openxmlformats.org/officeDocument/2006/relationships/hyperlink" Target="javascript:__doPostBack('ctl00$ctl00$mainContent$PageContent$UcGridViewStudentforRegistrar1$GridView1$ctl19$LinkButton1','')" TargetMode="External"/><Relationship Id="rId33" Type="http://schemas.openxmlformats.org/officeDocument/2006/relationships/hyperlink" Target="javascript:__doPostBack('ctl00$ctl00$mainContent$PageContent$UcGridViewStudentforRegistrar1$GridView1$ctl11$LinkButton1','')" TargetMode="External"/><Relationship Id="rId38" Type="http://schemas.openxmlformats.org/officeDocument/2006/relationships/hyperlink" Target="javascript:__doPostBack('ctl00$ctl00$mainContent$PageContent$UcGridViewStudentforRegistrar1$GridView1$ctl17$LinkButton1','')" TargetMode="External"/><Relationship Id="rId46" Type="http://schemas.openxmlformats.org/officeDocument/2006/relationships/hyperlink" Target="javascript:__doPostBack('ctl00$ctl00$mainContent$PageContent$UcGridViewStudentforRegistrar1$GridView1$ctl10$LinkButton1','')" TargetMode="External"/><Relationship Id="rId59" Type="http://schemas.openxmlformats.org/officeDocument/2006/relationships/hyperlink" Target="javascript:__doPostBack('ctl00$ctl00$mainContent$PageContent$UcGridViewStudentforRegistrar1$GridView1$ctl09$LinkButton1','')" TargetMode="External"/><Relationship Id="rId67" Type="http://schemas.openxmlformats.org/officeDocument/2006/relationships/hyperlink" Target="javascript:__doPostBack('ctl00$ctl00$mainContent$PageContent$UcGridViewStudentforRegistrar1$GridView1','Sort$STUDENT_ID')" TargetMode="External"/><Relationship Id="rId20" Type="http://schemas.openxmlformats.org/officeDocument/2006/relationships/hyperlink" Target="javascript:__doPostBack('ctl00$ctl00$mainContent$PageContent$UcGridViewStudentforRegistrar1$GridView1$ctl09$LinkButton1','')" TargetMode="External"/><Relationship Id="rId41" Type="http://schemas.openxmlformats.org/officeDocument/2006/relationships/hyperlink" Target="javascript:__doPostBack('ctl00$ctl00$mainContent$PageContent$UcGridViewStudentforRegistrar1$GridView1$ctl20$LinkButton1','')" TargetMode="External"/><Relationship Id="rId54" Type="http://schemas.openxmlformats.org/officeDocument/2006/relationships/hyperlink" Target="javascript:__doPostBack('ctl00$ctl00$mainContent$PageContent$UcGridViewStudentforRegistrar1$GridView1$ctl10$LinkButton1','')" TargetMode="External"/><Relationship Id="rId62" Type="http://schemas.openxmlformats.org/officeDocument/2006/relationships/hyperlink" Target="javascript:__doPostBack('ctl00$ctl00$mainContent$PageContent$UcGridViewStudentforRegistrar1$GridView1$ctl15$LinkButton1','')" TargetMode="External"/><Relationship Id="rId1" Type="http://schemas.openxmlformats.org/officeDocument/2006/relationships/hyperlink" Target="javascript:__doPostBack('ctl00$ctl00$mainContent$PageContent$UcGridViewStudentforRegistrar1$GridView1','Sort$STUDENT_ID')" TargetMode="External"/><Relationship Id="rId6" Type="http://schemas.openxmlformats.org/officeDocument/2006/relationships/hyperlink" Target="javascript:__doPostBack('ctl00$ctl00$mainContent$PageContent$UcGridViewStudentforRegistrar1$GridView1$ctl16$LinkButton1','')" TargetMode="External"/><Relationship Id="rId15" Type="http://schemas.openxmlformats.org/officeDocument/2006/relationships/hyperlink" Target="javascript:__doPostBack('ctl00$ctl00$mainContent$PageContent$UcGridViewStudentforRegistrar1$GridView1$ctl17$LinkButton1','')" TargetMode="External"/><Relationship Id="rId23" Type="http://schemas.openxmlformats.org/officeDocument/2006/relationships/hyperlink" Target="javascript:__doPostBack('ctl00$ctl00$mainContent$PageContent$UcGridViewStudentforRegistrar1$GridView1$ctl14$LinkButton1','')" TargetMode="External"/><Relationship Id="rId28" Type="http://schemas.openxmlformats.org/officeDocument/2006/relationships/hyperlink" Target="javascript:__doPostBack('ctl00$ctl00$mainContent$PageContent$UcGridViewStudentforRegistrar1$GridView1$ctl04$LinkButton1','')" TargetMode="External"/><Relationship Id="rId36" Type="http://schemas.openxmlformats.org/officeDocument/2006/relationships/hyperlink" Target="javascript:__doPostBack('ctl00$ctl00$mainContent$PageContent$UcGridViewStudentforRegistrar1$GridView1$ctl15$LinkButton1','')" TargetMode="External"/><Relationship Id="rId49" Type="http://schemas.openxmlformats.org/officeDocument/2006/relationships/hyperlink" Target="javascript:__doPostBack('ctl00$ctl00$mainContent$PageContent$UcGridViewStudentforRegistrar1$GridView1$ctl15$LinkButton1','')" TargetMode="External"/><Relationship Id="rId57" Type="http://schemas.openxmlformats.org/officeDocument/2006/relationships/hyperlink" Target="javascript:__doPostBack('ctl00$ctl00$mainContent$PageContent$UcGridViewStudentforRegistrar1$GridView1$ctl21$LinkButton1','')" TargetMode="External"/><Relationship Id="rId10" Type="http://schemas.openxmlformats.org/officeDocument/2006/relationships/hyperlink" Target="javascript:__doPostBack('ctl00$ctl00$mainContent$PageContent$UcGridViewStudentforRegistrar1$GridView1$ctl05$LinkButton1','')" TargetMode="External"/><Relationship Id="rId31" Type="http://schemas.openxmlformats.org/officeDocument/2006/relationships/hyperlink" Target="javascript:__doPostBack('ctl00$ctl00$mainContent$PageContent$UcGridViewStudentforRegistrar1$GridView1$ctl09$LinkButton1','')" TargetMode="External"/><Relationship Id="rId44" Type="http://schemas.openxmlformats.org/officeDocument/2006/relationships/hyperlink" Target="javascript:__doPostBack('ctl00$ctl00$mainContent$PageContent$UcGridViewStudentforRegistrar1$GridView1$ctl06$LinkButton1','')" TargetMode="External"/><Relationship Id="rId52" Type="http://schemas.openxmlformats.org/officeDocument/2006/relationships/hyperlink" Target="javascript:__doPostBack('ctl00$ctl00$mainContent$PageContent$UcGridViewStudentforRegistrar1$GridView1$ctl20$LinkButton1','')" TargetMode="External"/><Relationship Id="rId60" Type="http://schemas.openxmlformats.org/officeDocument/2006/relationships/hyperlink" Target="javascript:__doPostBack('ctl00$ctl00$mainContent$PageContent$UcGridViewStudentforRegistrar1$GridView1$ctl13$LinkButton1','')" TargetMode="External"/><Relationship Id="rId65" Type="http://schemas.openxmlformats.org/officeDocument/2006/relationships/hyperlink" Target="javascript:__doPostBack('ctl00$ctl00$mainContent$PageContent$UcGridViewStudentforRegistrar1$GridView1','Sort$STUDENT_ID')" TargetMode="External"/><Relationship Id="rId4" Type="http://schemas.openxmlformats.org/officeDocument/2006/relationships/hyperlink" Target="javascript:__doPostBack('ctl00$ctl00$mainContent$PageContent$UcGridViewStudentforRegistrar1$GridView1$ctl08$LinkButton1','')" TargetMode="External"/><Relationship Id="rId9" Type="http://schemas.openxmlformats.org/officeDocument/2006/relationships/hyperlink" Target="javascript:__doPostBack('ctl00$ctl00$mainContent$PageContent$UcGridViewStudentforRegistrar1$GridView1$ctl03$LinkButton1','')" TargetMode="External"/><Relationship Id="rId13" Type="http://schemas.openxmlformats.org/officeDocument/2006/relationships/hyperlink" Target="javascript:__doPostBack('ctl00$ctl00$mainContent$PageContent$UcGridViewStudentforRegistrar1$GridView1$ctl08$LinkButton1','')" TargetMode="External"/><Relationship Id="rId18" Type="http://schemas.openxmlformats.org/officeDocument/2006/relationships/hyperlink" Target="javascript:__doPostBack('ctl00$ctl00$mainContent$PageContent$UcGridViewStudentforRegistrar1$GridView1$ctl06$LinkButton1','')" TargetMode="External"/><Relationship Id="rId39" Type="http://schemas.openxmlformats.org/officeDocument/2006/relationships/hyperlink" Target="javascript:__doPostBack('ctl00$ctl00$mainContent$PageContent$UcGridViewStudentforRegistrar1$GridView1$ctl18$LinkButton1','')" TargetMode="External"/><Relationship Id="rId34" Type="http://schemas.openxmlformats.org/officeDocument/2006/relationships/hyperlink" Target="javascript:__doPostBack('ctl00$ctl00$mainContent$PageContent$UcGridViewStudentforRegistrar1$GridView1$ctl12$LinkButton1','')" TargetMode="External"/><Relationship Id="rId50" Type="http://schemas.openxmlformats.org/officeDocument/2006/relationships/hyperlink" Target="javascript:__doPostBack('ctl00$ctl00$mainContent$PageContent$UcGridViewStudentforRegistrar1$GridView1$ctl16$LinkButton1','')" TargetMode="External"/><Relationship Id="rId55" Type="http://schemas.openxmlformats.org/officeDocument/2006/relationships/hyperlink" Target="javascript:__doPostBack('ctl00$ctl00$mainContent$PageContent$UcGridViewStudentforRegistrar1$GridView1$ctl19$LinkButton1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EE5F-B866-493D-9DF2-0C587C372F2C}">
  <dimension ref="A1:F147"/>
  <sheetViews>
    <sheetView workbookViewId="0">
      <selection activeCell="H19" sqref="H19"/>
    </sheetView>
  </sheetViews>
  <sheetFormatPr defaultRowHeight="22.5" x14ac:dyDescent="0.2"/>
  <cols>
    <col min="1" max="1" width="5.25" style="1" customWidth="1"/>
    <col min="2" max="2" width="12.625" style="1" customWidth="1"/>
    <col min="3" max="3" width="31.75" style="12" customWidth="1"/>
    <col min="4" max="4" width="27.125" style="12" customWidth="1"/>
    <col min="5" max="16384" width="9" style="1"/>
  </cols>
  <sheetData>
    <row r="1" spans="1:4" ht="24.6" customHeight="1" x14ac:dyDescent="0.35">
      <c r="A1" s="38" t="s">
        <v>607</v>
      </c>
      <c r="B1" s="38"/>
      <c r="C1" s="38"/>
      <c r="D1" s="38"/>
    </row>
    <row r="2" spans="1:4" ht="24.6" customHeight="1" x14ac:dyDescent="0.35">
      <c r="A2" s="38" t="s">
        <v>21</v>
      </c>
      <c r="B2" s="38"/>
      <c r="C2" s="38"/>
      <c r="D2" s="38"/>
    </row>
    <row r="3" spans="1:4" ht="24.75" customHeight="1" x14ac:dyDescent="0.2">
      <c r="A3" s="48" t="s">
        <v>679</v>
      </c>
      <c r="B3" s="48"/>
      <c r="C3" s="48"/>
      <c r="D3" s="48"/>
    </row>
    <row r="4" spans="1:4" ht="24.6" customHeight="1" x14ac:dyDescent="0.2">
      <c r="A4" s="2" t="s">
        <v>20</v>
      </c>
      <c r="B4" s="3" t="s">
        <v>0</v>
      </c>
      <c r="C4" s="17" t="s">
        <v>634</v>
      </c>
      <c r="D4" s="17" t="s">
        <v>148</v>
      </c>
    </row>
    <row r="5" spans="1:4" ht="24.6" customHeight="1" x14ac:dyDescent="0.35">
      <c r="A5" s="7">
        <v>1</v>
      </c>
      <c r="B5" s="30" t="str">
        <f>CONCATENATE(6611010001)</f>
        <v>6611010001</v>
      </c>
      <c r="C5" s="49" t="s">
        <v>609</v>
      </c>
      <c r="D5" s="7"/>
    </row>
    <row r="6" spans="1:4" ht="24.6" customHeight="1" x14ac:dyDescent="0.35">
      <c r="A6" s="7">
        <v>2</v>
      </c>
      <c r="B6" s="30" t="str">
        <f>CONCATENATE(6611010002)</f>
        <v>6611010002</v>
      </c>
      <c r="C6" s="49" t="s">
        <v>610</v>
      </c>
      <c r="D6" s="7"/>
    </row>
    <row r="7" spans="1:4" ht="24.6" customHeight="1" x14ac:dyDescent="0.35">
      <c r="A7" s="7">
        <v>3</v>
      </c>
      <c r="B7" s="30" t="str">
        <f>CONCATENATE(6611010003)</f>
        <v>6611010003</v>
      </c>
      <c r="C7" s="49" t="s">
        <v>611</v>
      </c>
      <c r="D7" s="7"/>
    </row>
    <row r="8" spans="1:4" ht="24.6" customHeight="1" x14ac:dyDescent="0.35">
      <c r="A8" s="7">
        <v>4</v>
      </c>
      <c r="B8" s="30" t="str">
        <f>CONCATENATE(6611010004)</f>
        <v>6611010004</v>
      </c>
      <c r="C8" s="49" t="s">
        <v>612</v>
      </c>
      <c r="D8" s="7"/>
    </row>
    <row r="9" spans="1:4" ht="24.6" customHeight="1" x14ac:dyDescent="0.35">
      <c r="A9" s="7">
        <v>5</v>
      </c>
      <c r="B9" s="30" t="str">
        <f>CONCATENATE(6611010005)</f>
        <v>6611010005</v>
      </c>
      <c r="C9" s="49" t="s">
        <v>613</v>
      </c>
      <c r="D9" s="7"/>
    </row>
    <row r="10" spans="1:4" ht="24.6" customHeight="1" x14ac:dyDescent="0.35">
      <c r="A10" s="7">
        <v>6</v>
      </c>
      <c r="B10" s="30" t="str">
        <f>CONCATENATE(6611010006)</f>
        <v>6611010006</v>
      </c>
      <c r="C10" s="49" t="s">
        <v>614</v>
      </c>
      <c r="D10" s="7"/>
    </row>
    <row r="11" spans="1:4" ht="24.6" customHeight="1" x14ac:dyDescent="0.35">
      <c r="A11" s="7">
        <v>7</v>
      </c>
      <c r="B11" s="30" t="str">
        <f>CONCATENATE(6611010009)</f>
        <v>6611010009</v>
      </c>
      <c r="C11" s="49" t="s">
        <v>615</v>
      </c>
      <c r="D11" s="7"/>
    </row>
    <row r="12" spans="1:4" ht="24.6" customHeight="1" x14ac:dyDescent="0.35">
      <c r="A12" s="7">
        <v>8</v>
      </c>
      <c r="B12" s="30" t="str">
        <f>CONCATENATE(6611010010)</f>
        <v>6611010010</v>
      </c>
      <c r="C12" s="49" t="s">
        <v>616</v>
      </c>
      <c r="D12" s="7"/>
    </row>
    <row r="13" spans="1:4" ht="24.6" customHeight="1" x14ac:dyDescent="0.35">
      <c r="A13" s="7">
        <v>9</v>
      </c>
      <c r="B13" s="30" t="str">
        <f>CONCATENATE(6611010012)</f>
        <v>6611010012</v>
      </c>
      <c r="C13" s="49" t="s">
        <v>617</v>
      </c>
      <c r="D13" s="7"/>
    </row>
    <row r="14" spans="1:4" ht="24.6" customHeight="1" x14ac:dyDescent="0.35">
      <c r="A14" s="7">
        <v>10</v>
      </c>
      <c r="B14" s="30" t="str">
        <f>CONCATENATE(6611010014)</f>
        <v>6611010014</v>
      </c>
      <c r="C14" s="49" t="s">
        <v>618</v>
      </c>
      <c r="D14" s="7"/>
    </row>
    <row r="15" spans="1:4" ht="24.6" customHeight="1" x14ac:dyDescent="0.35">
      <c r="A15" s="7">
        <v>11</v>
      </c>
      <c r="B15" s="30" t="str">
        <f>CONCATENATE(6611010015)</f>
        <v>6611010015</v>
      </c>
      <c r="C15" s="49" t="s">
        <v>619</v>
      </c>
      <c r="D15" s="7"/>
    </row>
    <row r="16" spans="1:4" ht="24.6" customHeight="1" x14ac:dyDescent="0.35">
      <c r="A16" s="7">
        <v>12</v>
      </c>
      <c r="B16" s="30" t="str">
        <f>CONCATENATE(6611010016)</f>
        <v>6611010016</v>
      </c>
      <c r="C16" s="49" t="s">
        <v>620</v>
      </c>
      <c r="D16" s="7"/>
    </row>
    <row r="17" spans="1:4" ht="24.6" customHeight="1" x14ac:dyDescent="0.35">
      <c r="A17" s="7">
        <v>13</v>
      </c>
      <c r="B17" s="30" t="str">
        <f>CONCATENATE(6611010017)</f>
        <v>6611010017</v>
      </c>
      <c r="C17" s="49" t="s">
        <v>621</v>
      </c>
      <c r="D17" s="7"/>
    </row>
    <row r="18" spans="1:4" ht="24.6" customHeight="1" x14ac:dyDescent="0.35">
      <c r="A18" s="7">
        <v>14</v>
      </c>
      <c r="B18" s="30" t="str">
        <f>CONCATENATE(6611010018)</f>
        <v>6611010018</v>
      </c>
      <c r="C18" s="49" t="s">
        <v>622</v>
      </c>
      <c r="D18" s="7"/>
    </row>
    <row r="19" spans="1:4" ht="24.6" customHeight="1" x14ac:dyDescent="0.35">
      <c r="A19" s="7">
        <v>15</v>
      </c>
      <c r="B19" s="50" t="str">
        <f>CONCATENATE(6611010019)</f>
        <v>6611010019</v>
      </c>
      <c r="C19" s="49" t="s">
        <v>623</v>
      </c>
      <c r="D19" s="7"/>
    </row>
    <row r="20" spans="1:4" ht="24.6" customHeight="1" x14ac:dyDescent="0.35">
      <c r="A20" s="7">
        <v>16</v>
      </c>
      <c r="B20" s="50" t="str">
        <f>CONCATENATE(6611010021)</f>
        <v>6611010021</v>
      </c>
      <c r="C20" s="49" t="s">
        <v>624</v>
      </c>
      <c r="D20" s="7"/>
    </row>
    <row r="21" spans="1:4" ht="24.6" customHeight="1" x14ac:dyDescent="0.35">
      <c r="A21" s="7">
        <v>17</v>
      </c>
      <c r="B21" s="50" t="str">
        <f>CONCATENATE(6611010022)</f>
        <v>6611010022</v>
      </c>
      <c r="C21" s="49" t="s">
        <v>625</v>
      </c>
      <c r="D21" s="7"/>
    </row>
    <row r="22" spans="1:4" ht="24.6" customHeight="1" x14ac:dyDescent="0.35">
      <c r="A22" s="7">
        <v>18</v>
      </c>
      <c r="B22" s="50" t="str">
        <f>CONCATENATE(6611010024)</f>
        <v>6611010024</v>
      </c>
      <c r="C22" s="49" t="s">
        <v>626</v>
      </c>
      <c r="D22" s="7"/>
    </row>
    <row r="23" spans="1:4" ht="24.6" customHeight="1" x14ac:dyDescent="0.35">
      <c r="A23" s="7">
        <v>19</v>
      </c>
      <c r="B23" s="50" t="str">
        <f>CONCATENATE(6611010025)</f>
        <v>6611010025</v>
      </c>
      <c r="C23" s="49" t="s">
        <v>627</v>
      </c>
      <c r="D23" s="7"/>
    </row>
    <row r="24" spans="1:4" ht="24.6" customHeight="1" x14ac:dyDescent="0.35">
      <c r="A24" s="7">
        <v>20</v>
      </c>
      <c r="B24" s="50" t="str">
        <f>CONCATENATE(6611010026)</f>
        <v>6611010026</v>
      </c>
      <c r="C24" s="49" t="s">
        <v>628</v>
      </c>
      <c r="D24" s="7"/>
    </row>
    <row r="25" spans="1:4" ht="24.6" customHeight="1" x14ac:dyDescent="0.35">
      <c r="A25" s="7">
        <v>21</v>
      </c>
      <c r="B25" s="50" t="str">
        <f>CONCATENATE(6611010028)</f>
        <v>6611010028</v>
      </c>
      <c r="C25" s="49" t="s">
        <v>629</v>
      </c>
      <c r="D25" s="7"/>
    </row>
    <row r="26" spans="1:4" ht="24.6" customHeight="1" x14ac:dyDescent="0.35">
      <c r="A26" s="7">
        <v>22</v>
      </c>
      <c r="B26" s="50" t="str">
        <f>CONCATENATE(6611010032)</f>
        <v>6611010032</v>
      </c>
      <c r="C26" s="49" t="s">
        <v>630</v>
      </c>
      <c r="D26" s="7"/>
    </row>
    <row r="27" spans="1:4" ht="24.6" customHeight="1" x14ac:dyDescent="0.35">
      <c r="A27" s="7">
        <v>23</v>
      </c>
      <c r="B27" s="50" t="str">
        <f>CONCATENATE(6611010035)</f>
        <v>6611010035</v>
      </c>
      <c r="C27" s="49" t="s">
        <v>631</v>
      </c>
      <c r="D27" s="7"/>
    </row>
    <row r="28" spans="1:4" ht="24.6" customHeight="1" x14ac:dyDescent="0.35">
      <c r="A28" s="7">
        <v>24</v>
      </c>
      <c r="B28" s="50" t="str">
        <f>CONCATENATE(6611010042)</f>
        <v>6611010042</v>
      </c>
      <c r="C28" s="49" t="s">
        <v>632</v>
      </c>
      <c r="D28" s="7"/>
    </row>
    <row r="29" spans="1:4" ht="24.6" customHeight="1" x14ac:dyDescent="0.35">
      <c r="A29" s="7">
        <v>25</v>
      </c>
      <c r="B29" s="50" t="str">
        <f>CONCATENATE(6611010043)</f>
        <v>6611010043</v>
      </c>
      <c r="C29" s="49" t="s">
        <v>633</v>
      </c>
      <c r="D29" s="7"/>
    </row>
    <row r="30" spans="1:4" ht="24.6" customHeight="1" x14ac:dyDescent="0.35">
      <c r="A30" s="38" t="s">
        <v>607</v>
      </c>
      <c r="B30" s="38"/>
      <c r="C30" s="38"/>
      <c r="D30" s="38"/>
    </row>
    <row r="31" spans="1:4" ht="24.6" customHeight="1" x14ac:dyDescent="0.35">
      <c r="A31" s="38" t="s">
        <v>21</v>
      </c>
      <c r="B31" s="38"/>
      <c r="C31" s="38"/>
      <c r="D31" s="38"/>
    </row>
    <row r="32" spans="1:4" ht="24.6" customHeight="1" x14ac:dyDescent="0.2">
      <c r="A32" s="42" t="s">
        <v>396</v>
      </c>
      <c r="B32" s="42"/>
      <c r="C32" s="42"/>
      <c r="D32" s="42"/>
    </row>
    <row r="33" spans="1:4" ht="24.6" customHeight="1" x14ac:dyDescent="0.2">
      <c r="A33" s="2" t="s">
        <v>20</v>
      </c>
      <c r="B33" s="3" t="s">
        <v>0</v>
      </c>
      <c r="C33" s="5" t="s">
        <v>1</v>
      </c>
      <c r="D33" s="17" t="s">
        <v>148</v>
      </c>
    </row>
    <row r="34" spans="1:4" ht="24.6" customHeight="1" x14ac:dyDescent="0.35">
      <c r="A34" s="7">
        <v>26</v>
      </c>
      <c r="B34" s="30" t="str">
        <f>CONCATENATE(6611010044)</f>
        <v>6611010044</v>
      </c>
      <c r="C34" s="49" t="s">
        <v>635</v>
      </c>
      <c r="D34" s="7"/>
    </row>
    <row r="35" spans="1:4" ht="24.6" customHeight="1" x14ac:dyDescent="0.35">
      <c r="A35" s="7">
        <v>27</v>
      </c>
      <c r="B35" s="30" t="str">
        <f>CONCATENATE(6611010045)</f>
        <v>6611010045</v>
      </c>
      <c r="C35" s="49" t="s">
        <v>636</v>
      </c>
      <c r="D35" s="7"/>
    </row>
    <row r="36" spans="1:4" ht="24.6" customHeight="1" x14ac:dyDescent="0.35">
      <c r="A36" s="7">
        <v>28</v>
      </c>
      <c r="B36" s="30" t="str">
        <f>CONCATENATE(6611010047)</f>
        <v>6611010047</v>
      </c>
      <c r="C36" s="49" t="s">
        <v>637</v>
      </c>
      <c r="D36" s="7"/>
    </row>
    <row r="37" spans="1:4" ht="24.6" customHeight="1" x14ac:dyDescent="0.35">
      <c r="A37" s="7">
        <v>29</v>
      </c>
      <c r="B37" s="30" t="str">
        <f>CONCATENATE(6611010049)</f>
        <v>6611010049</v>
      </c>
      <c r="C37" s="49" t="s">
        <v>638</v>
      </c>
      <c r="D37" s="7"/>
    </row>
    <row r="38" spans="1:4" ht="24.6" customHeight="1" x14ac:dyDescent="0.35">
      <c r="A38" s="7">
        <v>30</v>
      </c>
      <c r="B38" s="30" t="str">
        <f>CONCATENATE(6611010050)</f>
        <v>6611010050</v>
      </c>
      <c r="C38" s="49" t="s">
        <v>639</v>
      </c>
      <c r="D38" s="7"/>
    </row>
    <row r="39" spans="1:4" ht="24.6" customHeight="1" x14ac:dyDescent="0.35">
      <c r="A39" s="7">
        <v>31</v>
      </c>
      <c r="B39" s="30" t="str">
        <f>CONCATENATE(6611010051)</f>
        <v>6611010051</v>
      </c>
      <c r="C39" s="49" t="s">
        <v>640</v>
      </c>
      <c r="D39" s="7"/>
    </row>
    <row r="40" spans="1:4" ht="24.6" customHeight="1" x14ac:dyDescent="0.35">
      <c r="A40" s="7">
        <v>32</v>
      </c>
      <c r="B40" s="30" t="str">
        <f>CONCATENATE(6611010054)</f>
        <v>6611010054</v>
      </c>
      <c r="C40" s="49" t="s">
        <v>641</v>
      </c>
      <c r="D40" s="7"/>
    </row>
    <row r="41" spans="1:4" ht="24.6" customHeight="1" x14ac:dyDescent="0.35">
      <c r="A41" s="7">
        <v>33</v>
      </c>
      <c r="B41" s="30" t="str">
        <f>CONCATENATE(6611010058)</f>
        <v>6611010058</v>
      </c>
      <c r="C41" s="49" t="s">
        <v>642</v>
      </c>
      <c r="D41" s="7"/>
    </row>
    <row r="42" spans="1:4" ht="24.6" customHeight="1" x14ac:dyDescent="0.35">
      <c r="A42" s="7">
        <v>34</v>
      </c>
      <c r="B42" s="30" t="str">
        <f>CONCATENATE(6611010061)</f>
        <v>6611010061</v>
      </c>
      <c r="C42" s="49" t="s">
        <v>643</v>
      </c>
      <c r="D42" s="7"/>
    </row>
    <row r="43" spans="1:4" ht="24.6" customHeight="1" x14ac:dyDescent="0.35">
      <c r="A43" s="7">
        <v>35</v>
      </c>
      <c r="B43" s="30" t="str">
        <f>CONCATENATE(6611010062)</f>
        <v>6611010062</v>
      </c>
      <c r="C43" s="49" t="s">
        <v>644</v>
      </c>
      <c r="D43" s="7"/>
    </row>
    <row r="44" spans="1:4" ht="24.6" customHeight="1" x14ac:dyDescent="0.35">
      <c r="A44" s="7">
        <v>36</v>
      </c>
      <c r="B44" s="30" t="str">
        <f>CONCATENATE(6611010064)</f>
        <v>6611010064</v>
      </c>
      <c r="C44" s="49" t="s">
        <v>645</v>
      </c>
      <c r="D44" s="7"/>
    </row>
    <row r="45" spans="1:4" ht="24.6" customHeight="1" x14ac:dyDescent="0.35">
      <c r="A45" s="7">
        <v>37</v>
      </c>
      <c r="B45" s="30" t="str">
        <f>CONCATENATE(6611010065)</f>
        <v>6611010065</v>
      </c>
      <c r="C45" s="49" t="s">
        <v>646</v>
      </c>
      <c r="D45" s="7"/>
    </row>
    <row r="46" spans="1:4" ht="24.6" customHeight="1" x14ac:dyDescent="0.35">
      <c r="A46" s="7">
        <v>38</v>
      </c>
      <c r="B46" s="30" t="str">
        <f>CONCATENATE(6611010069)</f>
        <v>6611010069</v>
      </c>
      <c r="C46" s="49" t="s">
        <v>647</v>
      </c>
      <c r="D46" s="7"/>
    </row>
    <row r="47" spans="1:4" ht="24.6" customHeight="1" x14ac:dyDescent="0.35">
      <c r="A47" s="7">
        <v>39</v>
      </c>
      <c r="B47" s="30" t="str">
        <f>CONCATENATE(6611010073)</f>
        <v>6611010073</v>
      </c>
      <c r="C47" s="49" t="s">
        <v>648</v>
      </c>
      <c r="D47" s="7"/>
    </row>
    <row r="48" spans="1:4" ht="24.6" customHeight="1" x14ac:dyDescent="0.35">
      <c r="A48" s="7">
        <v>40</v>
      </c>
      <c r="B48" s="30" t="str">
        <f>CONCATENATE(6611010074)</f>
        <v>6611010074</v>
      </c>
      <c r="C48" s="49" t="s">
        <v>649</v>
      </c>
      <c r="D48" s="7"/>
    </row>
    <row r="49" spans="1:4" ht="24.6" customHeight="1" x14ac:dyDescent="0.35">
      <c r="A49" s="7">
        <v>41</v>
      </c>
      <c r="B49" s="30" t="str">
        <f>CONCATENATE(6611010075)</f>
        <v>6611010075</v>
      </c>
      <c r="C49" s="49" t="s">
        <v>650</v>
      </c>
      <c r="D49" s="7"/>
    </row>
    <row r="50" spans="1:4" ht="24.6" customHeight="1" x14ac:dyDescent="0.35">
      <c r="A50" s="7">
        <v>42</v>
      </c>
      <c r="B50" s="30" t="str">
        <f>CONCATENATE(6611010076)</f>
        <v>6611010076</v>
      </c>
      <c r="C50" s="49" t="s">
        <v>651</v>
      </c>
      <c r="D50" s="26"/>
    </row>
    <row r="51" spans="1:4" ht="24.6" customHeight="1" x14ac:dyDescent="0.35">
      <c r="A51" s="7">
        <v>43</v>
      </c>
      <c r="B51" s="30" t="str">
        <f>CONCATENATE(6611010077)</f>
        <v>6611010077</v>
      </c>
      <c r="C51" s="49" t="s">
        <v>652</v>
      </c>
      <c r="D51" s="26"/>
    </row>
    <row r="52" spans="1:4" ht="24.6" customHeight="1" x14ac:dyDescent="0.35">
      <c r="A52" s="7">
        <v>44</v>
      </c>
      <c r="B52" s="30" t="str">
        <f>CONCATENATE(6611010078)</f>
        <v>6611010078</v>
      </c>
      <c r="C52" s="49" t="s">
        <v>653</v>
      </c>
      <c r="D52" s="26"/>
    </row>
    <row r="53" spans="1:4" ht="24.6" customHeight="1" x14ac:dyDescent="0.35">
      <c r="A53" s="7">
        <v>45</v>
      </c>
      <c r="B53" s="30" t="str">
        <f>CONCATENATE(6611010079)</f>
        <v>6611010079</v>
      </c>
      <c r="C53" s="49" t="s">
        <v>654</v>
      </c>
      <c r="D53" s="26"/>
    </row>
    <row r="54" spans="1:4" ht="24.6" customHeight="1" x14ac:dyDescent="0.35">
      <c r="A54" s="7">
        <v>46</v>
      </c>
      <c r="B54" s="30" t="str">
        <f>CONCATENATE(6611010080)</f>
        <v>6611010080</v>
      </c>
      <c r="C54" s="49" t="s">
        <v>655</v>
      </c>
      <c r="D54" s="26"/>
    </row>
    <row r="55" spans="1:4" ht="24.6" customHeight="1" x14ac:dyDescent="0.35">
      <c r="A55" s="7">
        <v>47</v>
      </c>
      <c r="B55" s="30" t="str">
        <f>CONCATENATE(6611010081)</f>
        <v>6611010081</v>
      </c>
      <c r="C55" s="49" t="s">
        <v>656</v>
      </c>
      <c r="D55" s="26"/>
    </row>
    <row r="56" spans="1:4" ht="24.6" customHeight="1" x14ac:dyDescent="0.35">
      <c r="A56" s="7">
        <v>48</v>
      </c>
      <c r="B56" s="30" t="str">
        <f>CONCATENATE(6611010082)</f>
        <v>6611010082</v>
      </c>
      <c r="C56" s="49" t="s">
        <v>657</v>
      </c>
      <c r="D56" s="26"/>
    </row>
    <row r="57" spans="1:4" ht="24.6" customHeight="1" x14ac:dyDescent="0.35">
      <c r="A57" s="7">
        <v>49</v>
      </c>
      <c r="B57" s="30" t="str">
        <f>CONCATENATE(6611010083)</f>
        <v>6611010083</v>
      </c>
      <c r="C57" s="49" t="s">
        <v>658</v>
      </c>
      <c r="D57" s="26"/>
    </row>
    <row r="58" spans="1:4" ht="24.6" customHeight="1" x14ac:dyDescent="0.35">
      <c r="A58" s="7">
        <v>50</v>
      </c>
      <c r="B58" s="30" t="str">
        <f>CONCATENATE(6611010084)</f>
        <v>6611010084</v>
      </c>
      <c r="C58" s="49" t="s">
        <v>659</v>
      </c>
      <c r="D58" s="26"/>
    </row>
    <row r="59" spans="1:4" ht="24.6" customHeight="1" x14ac:dyDescent="0.35">
      <c r="A59" s="38" t="s">
        <v>607</v>
      </c>
      <c r="B59" s="38"/>
      <c r="C59" s="38"/>
      <c r="D59" s="38"/>
    </row>
    <row r="60" spans="1:4" ht="24.6" customHeight="1" x14ac:dyDescent="0.35">
      <c r="A60" s="38" t="s">
        <v>21</v>
      </c>
      <c r="B60" s="38"/>
      <c r="C60" s="38"/>
      <c r="D60" s="38"/>
    </row>
    <row r="61" spans="1:4" ht="24.6" customHeight="1" x14ac:dyDescent="0.2">
      <c r="A61" s="42" t="s">
        <v>396</v>
      </c>
      <c r="B61" s="42"/>
      <c r="C61" s="42"/>
      <c r="D61" s="42"/>
    </row>
    <row r="62" spans="1:4" ht="24.6" customHeight="1" x14ac:dyDescent="0.2">
      <c r="A62" s="2" t="s">
        <v>20</v>
      </c>
      <c r="B62" s="3" t="s">
        <v>0</v>
      </c>
      <c r="C62" s="5" t="s">
        <v>1</v>
      </c>
      <c r="D62" s="17" t="s">
        <v>148</v>
      </c>
    </row>
    <row r="63" spans="1:4" ht="24.6" customHeight="1" x14ac:dyDescent="0.35">
      <c r="A63" s="7">
        <v>51</v>
      </c>
      <c r="B63" s="30" t="str">
        <f>CONCATENATE(6611010087)</f>
        <v>6611010087</v>
      </c>
      <c r="C63" s="49" t="s">
        <v>660</v>
      </c>
      <c r="D63" s="26"/>
    </row>
    <row r="64" spans="1:4" ht="24.6" customHeight="1" x14ac:dyDescent="0.35">
      <c r="A64" s="7">
        <v>52</v>
      </c>
      <c r="B64" s="30" t="str">
        <f>CONCATENATE(6611010088)</f>
        <v>6611010088</v>
      </c>
      <c r="C64" s="49" t="s">
        <v>661</v>
      </c>
      <c r="D64" s="17"/>
    </row>
    <row r="65" spans="1:4" ht="24.6" customHeight="1" x14ac:dyDescent="0.35">
      <c r="A65" s="7">
        <v>53</v>
      </c>
      <c r="B65" s="30" t="str">
        <f>CONCATENATE(6611010089)</f>
        <v>6611010089</v>
      </c>
      <c r="C65" s="49" t="s">
        <v>662</v>
      </c>
      <c r="D65" s="26"/>
    </row>
    <row r="66" spans="1:4" ht="24.6" customHeight="1" x14ac:dyDescent="0.35">
      <c r="A66" s="7">
        <v>54</v>
      </c>
      <c r="B66" s="30" t="str">
        <f>CONCATENATE(6611010090)</f>
        <v>6611010090</v>
      </c>
      <c r="C66" s="49" t="s">
        <v>663</v>
      </c>
      <c r="D66" s="26"/>
    </row>
    <row r="67" spans="1:4" ht="24.6" customHeight="1" x14ac:dyDescent="0.35">
      <c r="A67" s="7">
        <v>55</v>
      </c>
      <c r="B67" s="30" t="str">
        <f>CONCATENATE(6611010091)</f>
        <v>6611010091</v>
      </c>
      <c r="C67" s="49" t="s">
        <v>664</v>
      </c>
      <c r="D67" s="26"/>
    </row>
    <row r="68" spans="1:4" ht="24.6" customHeight="1" x14ac:dyDescent="0.35">
      <c r="A68" s="7">
        <v>56</v>
      </c>
      <c r="B68" s="30" t="str">
        <f>CONCATENATE(6611010092)</f>
        <v>6611010092</v>
      </c>
      <c r="C68" s="49" t="s">
        <v>665</v>
      </c>
      <c r="D68" s="26"/>
    </row>
    <row r="69" spans="1:4" ht="24.6" customHeight="1" x14ac:dyDescent="0.35">
      <c r="A69" s="7">
        <v>57</v>
      </c>
      <c r="B69" s="30" t="str">
        <f>CONCATENATE(6611010093)</f>
        <v>6611010093</v>
      </c>
      <c r="C69" s="49" t="s">
        <v>666</v>
      </c>
      <c r="D69" s="26"/>
    </row>
    <row r="70" spans="1:4" ht="24.6" customHeight="1" x14ac:dyDescent="0.35">
      <c r="A70" s="7">
        <v>58</v>
      </c>
      <c r="B70" s="30" t="str">
        <f>CONCATENATE(6611010094)</f>
        <v>6611010094</v>
      </c>
      <c r="C70" s="49" t="s">
        <v>667</v>
      </c>
      <c r="D70" s="26"/>
    </row>
    <row r="71" spans="1:4" ht="24.6" customHeight="1" x14ac:dyDescent="0.35">
      <c r="A71" s="7">
        <v>59</v>
      </c>
      <c r="B71" s="30" t="str">
        <f>CONCATENATE(6611010095)</f>
        <v>6611010095</v>
      </c>
      <c r="C71" s="49" t="s">
        <v>668</v>
      </c>
      <c r="D71" s="26"/>
    </row>
    <row r="72" spans="1:4" ht="24.6" customHeight="1" x14ac:dyDescent="0.35">
      <c r="A72" s="7">
        <v>60</v>
      </c>
      <c r="B72" s="30" t="str">
        <f>CONCATENATE(6611010096)</f>
        <v>6611010096</v>
      </c>
      <c r="C72" s="49" t="s">
        <v>669</v>
      </c>
      <c r="D72" s="26"/>
    </row>
    <row r="73" spans="1:4" ht="24.6" customHeight="1" x14ac:dyDescent="0.35">
      <c r="A73" s="7">
        <v>61</v>
      </c>
      <c r="B73" s="30" t="str">
        <f>CONCATENATE(6611010097)</f>
        <v>6611010097</v>
      </c>
      <c r="C73" s="49" t="s">
        <v>670</v>
      </c>
      <c r="D73" s="26"/>
    </row>
    <row r="74" spans="1:4" ht="24.6" customHeight="1" x14ac:dyDescent="0.35">
      <c r="A74" s="7">
        <v>62</v>
      </c>
      <c r="B74" s="30" t="str">
        <f>CONCATENATE(6611010098)</f>
        <v>6611010098</v>
      </c>
      <c r="C74" s="49" t="s">
        <v>671</v>
      </c>
      <c r="D74" s="26"/>
    </row>
    <row r="75" spans="1:4" ht="24.6" customHeight="1" x14ac:dyDescent="0.35">
      <c r="A75" s="7">
        <v>63</v>
      </c>
      <c r="B75" s="30" t="str">
        <f>CONCATENATE(6611010099)</f>
        <v>6611010099</v>
      </c>
      <c r="C75" s="49" t="s">
        <v>672</v>
      </c>
      <c r="D75" s="26"/>
    </row>
    <row r="76" spans="1:4" ht="24.6" customHeight="1" x14ac:dyDescent="0.35">
      <c r="A76" s="7">
        <v>64</v>
      </c>
      <c r="B76" s="30" t="str">
        <f>CONCATENATE(6611010101)</f>
        <v>6611010101</v>
      </c>
      <c r="C76" s="49" t="s">
        <v>673</v>
      </c>
      <c r="D76" s="26"/>
    </row>
    <row r="77" spans="1:4" x14ac:dyDescent="0.35">
      <c r="A77" s="7">
        <v>65</v>
      </c>
      <c r="B77" s="30" t="str">
        <f>CONCATENATE(6611010103)</f>
        <v>6611010103</v>
      </c>
      <c r="C77" s="49" t="s">
        <v>674</v>
      </c>
      <c r="D77" s="26"/>
    </row>
    <row r="78" spans="1:4" x14ac:dyDescent="0.35">
      <c r="A78" s="7">
        <v>66</v>
      </c>
      <c r="B78" s="30" t="str">
        <f>CONCATENATE(6611010107)</f>
        <v>6611010107</v>
      </c>
      <c r="C78" s="49" t="s">
        <v>675</v>
      </c>
      <c r="D78" s="26"/>
    </row>
    <row r="79" spans="1:4" x14ac:dyDescent="0.35">
      <c r="A79" s="7">
        <v>67</v>
      </c>
      <c r="B79" s="30" t="str">
        <f>CONCATENATE(6611010108)</f>
        <v>6611010108</v>
      </c>
      <c r="C79" s="49" t="s">
        <v>676</v>
      </c>
      <c r="D79" s="26"/>
    </row>
    <row r="80" spans="1:4" x14ac:dyDescent="0.35">
      <c r="A80" s="7">
        <v>68</v>
      </c>
      <c r="B80" s="30" t="str">
        <f>CONCATENATE(6611010110)</f>
        <v>6611010110</v>
      </c>
      <c r="C80" s="49" t="s">
        <v>677</v>
      </c>
      <c r="D80" s="26"/>
    </row>
    <row r="81" spans="1:6" s="43" customFormat="1" ht="24.6" customHeight="1" x14ac:dyDescent="0.35">
      <c r="A81" s="7">
        <v>69</v>
      </c>
      <c r="B81" s="30" t="str">
        <f>CONCATENATE(6611010111)</f>
        <v>6611010111</v>
      </c>
      <c r="C81" s="49" t="s">
        <v>678</v>
      </c>
      <c r="D81" s="26"/>
    </row>
    <row r="82" spans="1:6" s="43" customFormat="1" ht="24.6" customHeight="1" x14ac:dyDescent="0.2">
      <c r="B82" s="16"/>
      <c r="C82" s="44"/>
      <c r="D82" s="51"/>
    </row>
    <row r="83" spans="1:6" s="43" customFormat="1" ht="24.6" customHeight="1" x14ac:dyDescent="0.2">
      <c r="B83" s="16"/>
      <c r="C83" s="44"/>
      <c r="D83" s="51"/>
    </row>
    <row r="84" spans="1:6" s="43" customFormat="1" ht="24.6" customHeight="1" x14ac:dyDescent="0.2">
      <c r="B84" s="16"/>
      <c r="C84" s="44"/>
      <c r="D84" s="51"/>
    </row>
    <row r="85" spans="1:6" s="43" customFormat="1" ht="24.6" customHeight="1" x14ac:dyDescent="0.2">
      <c r="B85" s="16"/>
      <c r="C85" s="44"/>
      <c r="D85" s="51"/>
    </row>
    <row r="86" spans="1:6" s="43" customFormat="1" ht="24.6" customHeight="1" x14ac:dyDescent="0.2">
      <c r="B86" s="16"/>
      <c r="C86" s="44"/>
      <c r="D86" s="51"/>
    </row>
    <row r="87" spans="1:6" ht="24.6" customHeight="1" x14ac:dyDescent="0.2">
      <c r="B87" s="16"/>
      <c r="C87" s="13"/>
    </row>
    <row r="88" spans="1:6" ht="24.6" customHeight="1" x14ac:dyDescent="0.2">
      <c r="B88" s="16"/>
      <c r="C88" s="13"/>
    </row>
    <row r="89" spans="1:6" ht="24.6" customHeight="1" x14ac:dyDescent="0.35">
      <c r="A89" s="38" t="s">
        <v>607</v>
      </c>
      <c r="B89" s="38"/>
      <c r="C89" s="38"/>
      <c r="D89" s="38"/>
    </row>
    <row r="90" spans="1:6" ht="24.6" customHeight="1" x14ac:dyDescent="0.35">
      <c r="A90" s="38" t="s">
        <v>22</v>
      </c>
      <c r="B90" s="38"/>
      <c r="C90" s="38"/>
      <c r="D90" s="38"/>
    </row>
    <row r="91" spans="1:6" ht="24.6" customHeight="1" x14ac:dyDescent="0.35">
      <c r="A91" s="42" t="s">
        <v>396</v>
      </c>
      <c r="B91" s="42"/>
      <c r="C91" s="42"/>
      <c r="D91" s="42"/>
      <c r="E91" s="47"/>
      <c r="F91" s="47"/>
    </row>
    <row r="92" spans="1:6" ht="23.1" customHeight="1" x14ac:dyDescent="0.2">
      <c r="A92" s="2" t="s">
        <v>20</v>
      </c>
      <c r="B92" s="3" t="s">
        <v>0</v>
      </c>
      <c r="C92" s="5" t="s">
        <v>1</v>
      </c>
      <c r="D92" s="17" t="s">
        <v>148</v>
      </c>
    </row>
    <row r="93" spans="1:6" ht="23.1" customHeight="1" x14ac:dyDescent="0.35">
      <c r="A93" s="7">
        <v>1</v>
      </c>
      <c r="B93" s="30" t="str">
        <f>CONCATENATE(6611010011)</f>
        <v>6611010011</v>
      </c>
      <c r="C93" s="49" t="s">
        <v>680</v>
      </c>
      <c r="D93" s="7"/>
    </row>
    <row r="94" spans="1:6" ht="23.1" customHeight="1" x14ac:dyDescent="0.35">
      <c r="A94" s="7">
        <v>2</v>
      </c>
      <c r="B94" s="30" t="str">
        <f>CONCATENATE(6611010013)</f>
        <v>6611010013</v>
      </c>
      <c r="C94" s="49" t="s">
        <v>681</v>
      </c>
      <c r="D94" s="7"/>
    </row>
    <row r="95" spans="1:6" ht="23.1" customHeight="1" x14ac:dyDescent="0.35">
      <c r="A95" s="7">
        <v>3</v>
      </c>
      <c r="B95" s="30" t="str">
        <f>CONCATENATE(6611010020)</f>
        <v>6611010020</v>
      </c>
      <c r="C95" s="49" t="s">
        <v>682</v>
      </c>
      <c r="D95" s="7"/>
    </row>
    <row r="96" spans="1:6" ht="23.1" customHeight="1" x14ac:dyDescent="0.35">
      <c r="A96" s="7">
        <v>4</v>
      </c>
      <c r="B96" s="30" t="str">
        <f>CONCATENATE(6611010023)</f>
        <v>6611010023</v>
      </c>
      <c r="C96" s="49" t="s">
        <v>683</v>
      </c>
      <c r="D96" s="7"/>
    </row>
    <row r="97" spans="1:4" ht="23.1" customHeight="1" x14ac:dyDescent="0.35">
      <c r="A97" s="7">
        <v>5</v>
      </c>
      <c r="B97" s="30" t="str">
        <f>CONCATENATE(6611010027)</f>
        <v>6611010027</v>
      </c>
      <c r="C97" s="49" t="s">
        <v>684</v>
      </c>
      <c r="D97" s="7"/>
    </row>
    <row r="98" spans="1:4" ht="23.1" customHeight="1" x14ac:dyDescent="0.35">
      <c r="A98" s="7">
        <v>6</v>
      </c>
      <c r="B98" s="30" t="str">
        <f>CONCATENATE(6611010030)</f>
        <v>6611010030</v>
      </c>
      <c r="C98" s="49" t="s">
        <v>685</v>
      </c>
      <c r="D98" s="7"/>
    </row>
    <row r="99" spans="1:4" ht="23.1" customHeight="1" x14ac:dyDescent="0.35">
      <c r="A99" s="7">
        <v>7</v>
      </c>
      <c r="B99" s="30" t="str">
        <f>CONCATENATE(6611010034)</f>
        <v>6611010034</v>
      </c>
      <c r="C99" s="49" t="s">
        <v>686</v>
      </c>
      <c r="D99" s="7"/>
    </row>
    <row r="100" spans="1:4" ht="23.1" customHeight="1" x14ac:dyDescent="0.35">
      <c r="A100" s="7">
        <v>8</v>
      </c>
      <c r="B100" s="30" t="str">
        <f>CONCATENATE(6611010036)</f>
        <v>6611010036</v>
      </c>
      <c r="C100" s="49" t="s">
        <v>687</v>
      </c>
      <c r="D100" s="7"/>
    </row>
    <row r="101" spans="1:4" ht="23.1" customHeight="1" x14ac:dyDescent="0.35">
      <c r="A101" s="7">
        <v>9</v>
      </c>
      <c r="B101" s="30" t="str">
        <f>CONCATENATE(6611010038)</f>
        <v>6611010038</v>
      </c>
      <c r="C101" s="49" t="s">
        <v>688</v>
      </c>
      <c r="D101" s="7"/>
    </row>
    <row r="102" spans="1:4" ht="23.1" customHeight="1" x14ac:dyDescent="0.35">
      <c r="A102" s="7">
        <v>10</v>
      </c>
      <c r="B102" s="30" t="str">
        <f>CONCATENATE(6611010040)</f>
        <v>6611010040</v>
      </c>
      <c r="C102" s="49" t="s">
        <v>689</v>
      </c>
      <c r="D102" s="7"/>
    </row>
    <row r="103" spans="1:4" ht="23.1" customHeight="1" x14ac:dyDescent="0.35">
      <c r="A103" s="7">
        <v>11</v>
      </c>
      <c r="B103" s="30" t="str">
        <f>CONCATENATE(6611010041)</f>
        <v>6611010041</v>
      </c>
      <c r="C103" s="49" t="s">
        <v>690</v>
      </c>
      <c r="D103" s="7"/>
    </row>
    <row r="104" spans="1:4" ht="23.1" customHeight="1" x14ac:dyDescent="0.35">
      <c r="A104" s="7">
        <v>12</v>
      </c>
      <c r="B104" s="30" t="str">
        <f>CONCATENATE(6611010053)</f>
        <v>6611010053</v>
      </c>
      <c r="C104" s="49" t="s">
        <v>691</v>
      </c>
      <c r="D104" s="7"/>
    </row>
    <row r="105" spans="1:4" ht="23.1" customHeight="1" x14ac:dyDescent="0.35">
      <c r="A105" s="7">
        <v>13</v>
      </c>
      <c r="B105" s="30" t="str">
        <f>CONCATENATE(6611010056)</f>
        <v>6611010056</v>
      </c>
      <c r="C105" s="49" t="s">
        <v>692</v>
      </c>
      <c r="D105" s="7"/>
    </row>
    <row r="106" spans="1:4" ht="23.1" customHeight="1" x14ac:dyDescent="0.35">
      <c r="A106" s="7">
        <v>14</v>
      </c>
      <c r="B106" s="30" t="str">
        <f>CONCATENATE(6611010059)</f>
        <v>6611010059</v>
      </c>
      <c r="C106" s="49" t="s">
        <v>693</v>
      </c>
      <c r="D106" s="7"/>
    </row>
    <row r="107" spans="1:4" ht="23.1" customHeight="1" x14ac:dyDescent="0.35">
      <c r="A107" s="7">
        <v>15</v>
      </c>
      <c r="B107" s="30" t="str">
        <f>CONCATENATE(6611010068)</f>
        <v>6611010068</v>
      </c>
      <c r="C107" s="49" t="s">
        <v>694</v>
      </c>
      <c r="D107" s="7"/>
    </row>
    <row r="108" spans="1:4" ht="23.1" customHeight="1" x14ac:dyDescent="0.35">
      <c r="A108" s="7">
        <v>16</v>
      </c>
      <c r="B108" s="30" t="str">
        <f>CONCATENATE(6611010070)</f>
        <v>6611010070</v>
      </c>
      <c r="C108" s="49" t="s">
        <v>695</v>
      </c>
      <c r="D108" s="7"/>
    </row>
    <row r="109" spans="1:4" ht="23.1" customHeight="1" x14ac:dyDescent="0.35">
      <c r="A109" s="7">
        <v>17</v>
      </c>
      <c r="B109" s="30" t="str">
        <f>CONCATENATE(6611010071)</f>
        <v>6611010071</v>
      </c>
      <c r="C109" s="49" t="s">
        <v>696</v>
      </c>
      <c r="D109" s="7"/>
    </row>
    <row r="110" spans="1:4" ht="23.1" customHeight="1" x14ac:dyDescent="0.35">
      <c r="A110" s="7">
        <v>18</v>
      </c>
      <c r="B110" s="30" t="str">
        <f>CONCATENATE(6611010072)</f>
        <v>6611010072</v>
      </c>
      <c r="C110" s="49" t="s">
        <v>697</v>
      </c>
      <c r="D110" s="7"/>
    </row>
    <row r="111" spans="1:4" ht="23.1" customHeight="1" x14ac:dyDescent="0.35">
      <c r="A111" s="7">
        <v>19</v>
      </c>
      <c r="B111" s="30" t="str">
        <f>CONCATENATE(6611010086)</f>
        <v>6611010086</v>
      </c>
      <c r="C111" s="49" t="s">
        <v>698</v>
      </c>
      <c r="D111" s="7"/>
    </row>
    <row r="112" spans="1:4" ht="23.1" customHeight="1" x14ac:dyDescent="0.35">
      <c r="A112" s="7">
        <v>20</v>
      </c>
      <c r="B112" s="30" t="str">
        <f>CONCATENATE(6611010100)</f>
        <v>6611010100</v>
      </c>
      <c r="C112" s="49" t="s">
        <v>699</v>
      </c>
      <c r="D112" s="7"/>
    </row>
    <row r="113" spans="1:6" ht="23.1" customHeight="1" x14ac:dyDescent="0.35">
      <c r="A113" s="7">
        <v>21</v>
      </c>
      <c r="B113" s="30" t="str">
        <f>CONCATENATE(6611010102)</f>
        <v>6611010102</v>
      </c>
      <c r="C113" s="49" t="s">
        <v>700</v>
      </c>
      <c r="D113" s="7"/>
    </row>
    <row r="114" spans="1:6" ht="23.1" customHeight="1" x14ac:dyDescent="0.35">
      <c r="A114" s="7">
        <v>22</v>
      </c>
      <c r="B114" s="30" t="str">
        <f>CONCATENATE(6611010104)</f>
        <v>6611010104</v>
      </c>
      <c r="C114" s="49" t="s">
        <v>701</v>
      </c>
      <c r="D114" s="7"/>
    </row>
    <row r="115" spans="1:6" ht="23.1" customHeight="1" x14ac:dyDescent="0.35">
      <c r="A115" s="7">
        <v>23</v>
      </c>
      <c r="B115" s="30" t="str">
        <f>CONCATENATE(6611010105)</f>
        <v>6611010105</v>
      </c>
      <c r="C115" s="49" t="s">
        <v>702</v>
      </c>
      <c r="D115" s="7"/>
    </row>
    <row r="116" spans="1:6" ht="23.1" customHeight="1" x14ac:dyDescent="0.35">
      <c r="A116" s="7">
        <v>24</v>
      </c>
      <c r="B116" s="30" t="str">
        <f>CONCATENATE(6611010109)</f>
        <v>6611010109</v>
      </c>
      <c r="C116" s="49" t="s">
        <v>703</v>
      </c>
      <c r="D116" s="7"/>
    </row>
    <row r="117" spans="1:6" ht="23.1" customHeight="1" x14ac:dyDescent="0.35">
      <c r="A117" s="7">
        <v>25</v>
      </c>
      <c r="B117" s="30" t="str">
        <f>CONCATENATE(6611010112)</f>
        <v>6611010112</v>
      </c>
      <c r="C117" s="49" t="s">
        <v>704</v>
      </c>
      <c r="D117" s="7"/>
    </row>
    <row r="118" spans="1:6" ht="23.1" customHeight="1" x14ac:dyDescent="0.35">
      <c r="A118" s="7">
        <v>26</v>
      </c>
      <c r="B118" s="30" t="str">
        <f>CONCATENATE(6611010113)</f>
        <v>6611010113</v>
      </c>
      <c r="C118" s="49" t="s">
        <v>705</v>
      </c>
      <c r="D118" s="7"/>
    </row>
    <row r="119" spans="1:6" ht="23.1" customHeight="1" x14ac:dyDescent="0.35">
      <c r="A119" s="7">
        <v>27</v>
      </c>
      <c r="B119" s="30" t="str">
        <f>CONCATENATE(6611010114)</f>
        <v>6611010114</v>
      </c>
      <c r="C119" s="49" t="s">
        <v>706</v>
      </c>
      <c r="D119" s="7"/>
    </row>
    <row r="120" spans="1:6" ht="24.6" customHeight="1" x14ac:dyDescent="0.35">
      <c r="A120" s="38" t="s">
        <v>607</v>
      </c>
      <c r="B120" s="38"/>
      <c r="C120" s="38"/>
      <c r="D120" s="38"/>
      <c r="E120" s="13"/>
      <c r="F120" s="13"/>
    </row>
    <row r="121" spans="1:6" ht="24.6" customHeight="1" x14ac:dyDescent="0.35">
      <c r="A121" s="38" t="s">
        <v>23</v>
      </c>
      <c r="B121" s="38"/>
      <c r="C121" s="38"/>
      <c r="D121" s="38"/>
      <c r="E121" s="13"/>
      <c r="F121" s="13"/>
    </row>
    <row r="122" spans="1:6" ht="24.6" customHeight="1" x14ac:dyDescent="0.2">
      <c r="A122" s="42" t="s">
        <v>396</v>
      </c>
      <c r="B122" s="42"/>
      <c r="C122" s="42"/>
      <c r="D122" s="42"/>
      <c r="E122" s="13"/>
      <c r="F122" s="13"/>
    </row>
    <row r="123" spans="1:6" ht="24.95" customHeight="1" x14ac:dyDescent="0.2">
      <c r="A123" s="2" t="s">
        <v>20</v>
      </c>
      <c r="B123" s="3" t="s">
        <v>0</v>
      </c>
      <c r="C123" s="17" t="s">
        <v>1</v>
      </c>
      <c r="D123" s="17" t="s">
        <v>148</v>
      </c>
      <c r="E123" s="13"/>
      <c r="F123" s="13"/>
    </row>
    <row r="124" spans="1:6" ht="24.95" customHeight="1" x14ac:dyDescent="0.35">
      <c r="A124" s="29">
        <v>1</v>
      </c>
      <c r="B124" s="30" t="str">
        <f>CONCATENATE(6611010007)</f>
        <v>6611010007</v>
      </c>
      <c r="C124" s="49" t="s">
        <v>707</v>
      </c>
      <c r="D124" s="19"/>
      <c r="E124" s="13"/>
      <c r="F124" s="13"/>
    </row>
    <row r="125" spans="1:6" ht="24.95" customHeight="1" x14ac:dyDescent="0.35">
      <c r="A125" s="29">
        <v>2</v>
      </c>
      <c r="B125" s="30" t="str">
        <f>CONCATENATE(6611010008)</f>
        <v>6611010008</v>
      </c>
      <c r="C125" s="49" t="s">
        <v>708</v>
      </c>
      <c r="D125" s="19"/>
      <c r="E125" s="13"/>
      <c r="F125" s="13"/>
    </row>
    <row r="126" spans="1:6" ht="24.95" customHeight="1" x14ac:dyDescent="0.35">
      <c r="A126" s="29">
        <v>3</v>
      </c>
      <c r="B126" s="30" t="str">
        <f>CONCATENATE(6611010029)</f>
        <v>6611010029</v>
      </c>
      <c r="C126" s="49" t="s">
        <v>709</v>
      </c>
      <c r="D126" s="19"/>
      <c r="E126" s="13"/>
      <c r="F126" s="13"/>
    </row>
    <row r="127" spans="1:6" ht="24.95" customHeight="1" x14ac:dyDescent="0.35">
      <c r="A127" s="29">
        <v>4</v>
      </c>
      <c r="B127" s="30" t="str">
        <f>CONCATENATE(6611010031)</f>
        <v>6611010031</v>
      </c>
      <c r="C127" s="49" t="s">
        <v>710</v>
      </c>
      <c r="D127" s="19"/>
      <c r="E127" s="13"/>
      <c r="F127" s="13"/>
    </row>
    <row r="128" spans="1:6" ht="24.95" customHeight="1" x14ac:dyDescent="0.35">
      <c r="A128" s="29">
        <v>5</v>
      </c>
      <c r="B128" s="30" t="str">
        <f>CONCATENATE(6611010033)</f>
        <v>6611010033</v>
      </c>
      <c r="C128" s="49" t="s">
        <v>711</v>
      </c>
      <c r="D128" s="19"/>
      <c r="E128" s="13"/>
      <c r="F128" s="13"/>
    </row>
    <row r="129" spans="1:6" ht="24.95" customHeight="1" x14ac:dyDescent="0.35">
      <c r="A129" s="29">
        <v>6</v>
      </c>
      <c r="B129" s="30" t="str">
        <f>CONCATENATE(6611010037)</f>
        <v>6611010037</v>
      </c>
      <c r="C129" s="49" t="s">
        <v>712</v>
      </c>
      <c r="D129" s="19"/>
      <c r="E129" s="13"/>
      <c r="F129" s="13"/>
    </row>
    <row r="130" spans="1:6" ht="24.95" customHeight="1" x14ac:dyDescent="0.35">
      <c r="A130" s="29">
        <v>7</v>
      </c>
      <c r="B130" s="30" t="str">
        <f>CONCATENATE(6611010039)</f>
        <v>6611010039</v>
      </c>
      <c r="C130" s="49" t="s">
        <v>713</v>
      </c>
      <c r="D130" s="19"/>
      <c r="E130" s="13"/>
      <c r="F130" s="13"/>
    </row>
    <row r="131" spans="1:6" ht="24.95" customHeight="1" x14ac:dyDescent="0.35">
      <c r="A131" s="29">
        <v>8</v>
      </c>
      <c r="B131" s="30" t="str">
        <f>CONCATENATE(6611010046)</f>
        <v>6611010046</v>
      </c>
      <c r="C131" s="49" t="s">
        <v>714</v>
      </c>
      <c r="D131" s="19"/>
      <c r="E131" s="13"/>
      <c r="F131" s="13"/>
    </row>
    <row r="132" spans="1:6" ht="24.95" customHeight="1" x14ac:dyDescent="0.35">
      <c r="A132" s="29">
        <v>9</v>
      </c>
      <c r="B132" s="30" t="str">
        <f>CONCATENATE(6611010048)</f>
        <v>6611010048</v>
      </c>
      <c r="C132" s="49" t="s">
        <v>715</v>
      </c>
      <c r="D132" s="19"/>
      <c r="E132" s="13"/>
      <c r="F132" s="13"/>
    </row>
    <row r="133" spans="1:6" ht="24.95" customHeight="1" x14ac:dyDescent="0.35">
      <c r="A133" s="29">
        <v>10</v>
      </c>
      <c r="B133" s="30" t="str">
        <f>CONCATENATE(6611010052)</f>
        <v>6611010052</v>
      </c>
      <c r="C133" s="49" t="s">
        <v>716</v>
      </c>
      <c r="D133" s="19"/>
      <c r="E133" s="13"/>
      <c r="F133" s="13"/>
    </row>
    <row r="134" spans="1:6" ht="24.95" customHeight="1" x14ac:dyDescent="0.35">
      <c r="A134" s="29">
        <v>11</v>
      </c>
      <c r="B134" s="30" t="str">
        <f>CONCATENATE(6611010055)</f>
        <v>6611010055</v>
      </c>
      <c r="C134" s="49" t="s">
        <v>717</v>
      </c>
      <c r="D134" s="19"/>
      <c r="E134" s="13"/>
      <c r="F134" s="13"/>
    </row>
    <row r="135" spans="1:6" ht="24.95" customHeight="1" x14ac:dyDescent="0.35">
      <c r="A135" s="29">
        <v>12</v>
      </c>
      <c r="B135" s="30" t="str">
        <f>CONCATENATE(6611010057)</f>
        <v>6611010057</v>
      </c>
      <c r="C135" s="49" t="s">
        <v>718</v>
      </c>
      <c r="D135" s="19"/>
      <c r="E135" s="13"/>
    </row>
    <row r="136" spans="1:6" ht="24.95" customHeight="1" x14ac:dyDescent="0.35">
      <c r="A136" s="29">
        <v>13</v>
      </c>
      <c r="B136" s="30" t="str">
        <f>CONCATENATE(6611010060)</f>
        <v>6611010060</v>
      </c>
      <c r="C136" s="49" t="s">
        <v>719</v>
      </c>
      <c r="D136" s="19"/>
    </row>
    <row r="137" spans="1:6" ht="24.95" customHeight="1" x14ac:dyDescent="0.35">
      <c r="A137" s="29">
        <v>14</v>
      </c>
      <c r="B137" s="30" t="str">
        <f>CONCATENATE(6611010063)</f>
        <v>6611010063</v>
      </c>
      <c r="C137" s="49" t="s">
        <v>720</v>
      </c>
      <c r="D137" s="19"/>
    </row>
    <row r="138" spans="1:6" ht="24.95" customHeight="1" x14ac:dyDescent="0.35">
      <c r="A138" s="29">
        <v>15</v>
      </c>
      <c r="B138" s="30" t="str">
        <f>CONCATENATE(6611010067)</f>
        <v>6611010067</v>
      </c>
      <c r="C138" s="49" t="s">
        <v>721</v>
      </c>
      <c r="D138" s="19"/>
    </row>
    <row r="139" spans="1:6" ht="24.6" customHeight="1" x14ac:dyDescent="0.2"/>
    <row r="140" spans="1:6" ht="24.6" customHeight="1" x14ac:dyDescent="0.2"/>
    <row r="141" spans="1:6" ht="24.6" customHeight="1" x14ac:dyDescent="0.2"/>
    <row r="142" spans="1:6" ht="24.6" customHeight="1" x14ac:dyDescent="0.2"/>
    <row r="143" spans="1:6" ht="24.6" customHeight="1" x14ac:dyDescent="0.2"/>
    <row r="144" spans="1:6" ht="24.6" customHeight="1" x14ac:dyDescent="0.2"/>
    <row r="145" ht="24.6" customHeight="1" x14ac:dyDescent="0.2"/>
    <row r="146" ht="24.6" customHeight="1" x14ac:dyDescent="0.2"/>
    <row r="147" ht="24.6" customHeight="1" x14ac:dyDescent="0.2"/>
  </sheetData>
  <mergeCells count="15">
    <mergeCell ref="A122:D122"/>
    <mergeCell ref="A1:D1"/>
    <mergeCell ref="A2:D2"/>
    <mergeCell ref="A3:D3"/>
    <mergeCell ref="A30:D30"/>
    <mergeCell ref="A31:D31"/>
    <mergeCell ref="A32:D32"/>
    <mergeCell ref="A89:D89"/>
    <mergeCell ref="A90:D90"/>
    <mergeCell ref="A91:D91"/>
    <mergeCell ref="A120:D120"/>
    <mergeCell ref="A121:D121"/>
    <mergeCell ref="A59:D59"/>
    <mergeCell ref="A60:D60"/>
    <mergeCell ref="A61:D61"/>
  </mergeCells>
  <hyperlinks>
    <hyperlink ref="B4" r:id="rId1" display="javascript:__doPostBack('ctl00$ctl00$mainContent$PageContent$UcGridViewStudentforRegistrar1$GridView1','Sort$STUDENT_ID')" xr:uid="{9390DC54-09AC-45FC-BEB6-D8C17DB1BBE3}"/>
    <hyperlink ref="B65" r:id="rId2" display="javascript:__doPostBack('ctl00$ctl00$mainContent$PageContent$UcGridViewStudentforRegistrar1$GridView1$ctl12$LinkButton1','')" xr:uid="{3813C248-8CA4-41EC-88AE-D0B9F0D487DD}"/>
    <hyperlink ref="B66" r:id="rId3" display="javascript:__doPostBack('ctl00$ctl00$mainContent$PageContent$UcGridViewStudentforRegistrar1$GridView1$ctl13$LinkButton1','')" xr:uid="{43D32D6C-8318-46D4-BD0A-0D378AA0B034}"/>
    <hyperlink ref="B67" r:id="rId4" display="javascript:__doPostBack('ctl00$ctl00$mainContent$PageContent$UcGridViewStudentforRegistrar1$GridView1$ctl14$LinkButton1','')" xr:uid="{9E035B13-D5A8-40C8-804C-859CE64C3A3B}"/>
    <hyperlink ref="B68" r:id="rId5" display="javascript:__doPostBack('ctl00$ctl00$mainContent$PageContent$UcGridViewStudentforRegistrar1$GridView1$ctl15$LinkButton1','')" xr:uid="{17AE9816-B8DC-4C4C-B809-628D107DA13A}"/>
    <hyperlink ref="B69" r:id="rId6" display="javascript:__doPostBack('ctl00$ctl00$mainContent$PageContent$UcGridViewStudentforRegistrar1$GridView1$ctl16$LinkButton1','')" xr:uid="{A6FDFD2F-E48A-4AF7-9EAB-1F0C71DB6EC3}"/>
    <hyperlink ref="B70" r:id="rId7" display="javascript:__doPostBack('ctl00$ctl00$mainContent$PageContent$UcGridViewStudentforRegistrar1$GridView1$ctl17$LinkButton1','')" xr:uid="{47A010D5-1AA2-4517-89A0-5AF770993ED6}"/>
    <hyperlink ref="B71" r:id="rId8" display="javascript:__doPostBack('ctl00$ctl00$mainContent$PageContent$UcGridViewStudentforRegistrar1$GridView1$ctl18$LinkButton1','')" xr:uid="{70185DCB-E5F6-4AD1-A800-6BBF2E90101C}"/>
    <hyperlink ref="B72" r:id="rId9" display="javascript:__doPostBack('ctl00$ctl00$mainContent$PageContent$UcGridViewStudentforRegistrar1$GridView1$ctl19$LinkButton1','')" xr:uid="{BA4D4EA0-4F48-4FB4-907F-4F26CB4E518B}"/>
    <hyperlink ref="B92" r:id="rId10" display="javascript:__doPostBack('ctl00$ctl00$mainContent$PageContent$UcGridViewStudentforRegistrar1$GridView1','Sort$STUDENT_ID')" xr:uid="{11376E80-D0A5-49A5-AFF5-10693965C8CA}"/>
    <hyperlink ref="B123" r:id="rId11" display="javascript:__doPostBack('ctl00$ctl00$mainContent$PageContent$UcGridViewStudentforRegistrar1$GridView1','Sort$STUDENT_ID')" xr:uid="{DE6404F9-C33A-4475-B62D-543F047B5921}"/>
    <hyperlink ref="B33" r:id="rId12" display="javascript:__doPostBack('ctl00$ctl00$mainContent$PageContent$UcGridViewStudentforRegistrar1$GridView1','Sort$STUDENT_ID')" xr:uid="{915C874E-6F19-4889-9AE0-19EF464C5A12}"/>
    <hyperlink ref="B64" r:id="rId13" display="javascript:__doPostBack('ctl00$ctl00$mainContent$PageContent$UcGridViewStudentforRegistrar1$GridView1','Sort$STUDENT_ID')" xr:uid="{4BCDD4CE-15A8-40E3-8855-F2E92E46C598}"/>
    <hyperlink ref="B62" r:id="rId14" display="javascript:__doPostBack('ctl00$ctl00$mainContent$PageContent$UcGridViewStudentforRegistrar1$GridView1','Sort$STUDENT_ID')" xr:uid="{DDF03E11-4B55-4969-92AD-94AA6EFC3747}"/>
  </hyperlinks>
  <pageMargins left="0.7" right="0.7" top="0.75" bottom="0.75" header="0.3" footer="0.3"/>
  <pageSetup paperSize="9" orientation="portrait" horizontalDpi="4294967293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D3B9-F1E1-4500-B84F-F8B7D775B8C5}">
  <dimension ref="A1:H149"/>
  <sheetViews>
    <sheetView workbookViewId="0">
      <selection sqref="A1:F147"/>
    </sheetView>
  </sheetViews>
  <sheetFormatPr defaultRowHeight="22.5" x14ac:dyDescent="0.2"/>
  <cols>
    <col min="1" max="1" width="5.25" style="1" customWidth="1"/>
    <col min="2" max="2" width="12.625" style="1" customWidth="1"/>
    <col min="3" max="3" width="7.875" style="12" customWidth="1"/>
    <col min="4" max="4" width="11.375" style="12" customWidth="1"/>
    <col min="5" max="5" width="18.5" style="12" customWidth="1"/>
    <col min="6" max="6" width="25.5" style="12" customWidth="1"/>
    <col min="7" max="16384" width="9" style="1"/>
  </cols>
  <sheetData>
    <row r="1" spans="1:6" ht="24.6" customHeight="1" x14ac:dyDescent="0.35">
      <c r="A1" s="38" t="s">
        <v>604</v>
      </c>
      <c r="B1" s="38"/>
      <c r="C1" s="38"/>
      <c r="D1" s="38"/>
      <c r="E1" s="38"/>
      <c r="F1" s="38"/>
    </row>
    <row r="2" spans="1:6" ht="24.6" customHeight="1" x14ac:dyDescent="0.35">
      <c r="A2" s="38" t="s">
        <v>21</v>
      </c>
      <c r="B2" s="38"/>
      <c r="C2" s="38"/>
      <c r="D2" s="38"/>
      <c r="E2" s="38"/>
      <c r="F2" s="38"/>
    </row>
    <row r="3" spans="1:6" ht="24.75" customHeight="1" x14ac:dyDescent="0.2">
      <c r="A3" s="42" t="s">
        <v>396</v>
      </c>
      <c r="B3" s="42"/>
      <c r="C3" s="42"/>
      <c r="D3" s="42"/>
      <c r="E3" s="42"/>
      <c r="F3" s="42"/>
    </row>
    <row r="4" spans="1:6" ht="24.6" customHeight="1" x14ac:dyDescent="0.2">
      <c r="A4" s="2" t="s">
        <v>20</v>
      </c>
      <c r="B4" s="3" t="s">
        <v>0</v>
      </c>
      <c r="C4" s="4"/>
      <c r="D4" s="5" t="s">
        <v>1</v>
      </c>
      <c r="E4" s="6" t="s">
        <v>2</v>
      </c>
      <c r="F4" s="17" t="s">
        <v>148</v>
      </c>
    </row>
    <row r="5" spans="1:6" ht="24.6" customHeight="1" x14ac:dyDescent="0.2">
      <c r="A5" s="7">
        <v>1</v>
      </c>
      <c r="B5" s="8">
        <v>6511010002</v>
      </c>
      <c r="C5" s="9" t="s">
        <v>3</v>
      </c>
      <c r="D5" s="10" t="s">
        <v>25</v>
      </c>
      <c r="E5" s="11" t="s">
        <v>445</v>
      </c>
      <c r="F5" s="7"/>
    </row>
    <row r="6" spans="1:6" ht="24.6" customHeight="1" x14ac:dyDescent="0.2">
      <c r="A6" s="7">
        <v>2</v>
      </c>
      <c r="B6" s="8">
        <v>6511010003</v>
      </c>
      <c r="C6" s="9" t="s">
        <v>3</v>
      </c>
      <c r="D6" s="10" t="s">
        <v>25</v>
      </c>
      <c r="E6" s="11" t="s">
        <v>446</v>
      </c>
      <c r="F6" s="7"/>
    </row>
    <row r="7" spans="1:6" ht="24.6" customHeight="1" x14ac:dyDescent="0.2">
      <c r="A7" s="7">
        <v>3</v>
      </c>
      <c r="B7" s="8">
        <v>6511010004</v>
      </c>
      <c r="C7" s="9" t="s">
        <v>3</v>
      </c>
      <c r="D7" s="10" t="s">
        <v>447</v>
      </c>
      <c r="E7" s="11" t="s">
        <v>448</v>
      </c>
      <c r="F7" s="7"/>
    </row>
    <row r="8" spans="1:6" ht="24.6" customHeight="1" x14ac:dyDescent="0.2">
      <c r="A8" s="7">
        <v>4</v>
      </c>
      <c r="B8" s="8">
        <v>6511010006</v>
      </c>
      <c r="C8" s="9" t="s">
        <v>4</v>
      </c>
      <c r="D8" s="10" t="s">
        <v>449</v>
      </c>
      <c r="E8" s="11" t="s">
        <v>450</v>
      </c>
      <c r="F8" s="7"/>
    </row>
    <row r="9" spans="1:6" ht="24.6" customHeight="1" x14ac:dyDescent="0.2">
      <c r="A9" s="7">
        <v>5</v>
      </c>
      <c r="B9" s="8">
        <v>6511010007</v>
      </c>
      <c r="C9" s="9" t="s">
        <v>4</v>
      </c>
      <c r="D9" s="10" t="s">
        <v>451</v>
      </c>
      <c r="E9" s="11" t="s">
        <v>452</v>
      </c>
      <c r="F9" s="7"/>
    </row>
    <row r="10" spans="1:6" ht="24.6" customHeight="1" x14ac:dyDescent="0.2">
      <c r="A10" s="7">
        <v>6</v>
      </c>
      <c r="B10" s="8">
        <v>6511010008</v>
      </c>
      <c r="C10" s="9" t="s">
        <v>3</v>
      </c>
      <c r="D10" s="10" t="s">
        <v>453</v>
      </c>
      <c r="E10" s="11" t="s">
        <v>454</v>
      </c>
      <c r="F10" s="7"/>
    </row>
    <row r="11" spans="1:6" ht="24.6" customHeight="1" x14ac:dyDescent="0.2">
      <c r="A11" s="7">
        <v>7</v>
      </c>
      <c r="B11" s="8">
        <v>6511010011</v>
      </c>
      <c r="C11" s="9" t="s">
        <v>3</v>
      </c>
      <c r="D11" s="10" t="s">
        <v>455</v>
      </c>
      <c r="E11" s="11" t="s">
        <v>456</v>
      </c>
      <c r="F11" s="7"/>
    </row>
    <row r="12" spans="1:6" ht="24.6" customHeight="1" x14ac:dyDescent="0.2">
      <c r="A12" s="7">
        <v>8</v>
      </c>
      <c r="B12" s="8">
        <v>6511010012</v>
      </c>
      <c r="C12" s="9" t="s">
        <v>3</v>
      </c>
      <c r="D12" s="10" t="s">
        <v>457</v>
      </c>
      <c r="E12" s="11" t="s">
        <v>458</v>
      </c>
      <c r="F12" s="7"/>
    </row>
    <row r="13" spans="1:6" ht="24.6" customHeight="1" x14ac:dyDescent="0.2">
      <c r="A13" s="7">
        <v>9</v>
      </c>
      <c r="B13" s="8">
        <v>6511010013</v>
      </c>
      <c r="C13" s="9" t="s">
        <v>3</v>
      </c>
      <c r="D13" s="10" t="s">
        <v>459</v>
      </c>
      <c r="E13" s="11" t="s">
        <v>460</v>
      </c>
      <c r="F13" s="7"/>
    </row>
    <row r="14" spans="1:6" ht="24.6" customHeight="1" x14ac:dyDescent="0.2">
      <c r="A14" s="7">
        <v>10</v>
      </c>
      <c r="B14" s="8">
        <v>6511010015</v>
      </c>
      <c r="C14" s="9" t="s">
        <v>3</v>
      </c>
      <c r="D14" s="10" t="s">
        <v>461</v>
      </c>
      <c r="E14" s="11" t="s">
        <v>462</v>
      </c>
      <c r="F14" s="7"/>
    </row>
    <row r="15" spans="1:6" ht="24.6" customHeight="1" x14ac:dyDescent="0.2">
      <c r="A15" s="7">
        <v>11</v>
      </c>
      <c r="B15" s="8">
        <v>6511010016</v>
      </c>
      <c r="C15" s="9" t="s">
        <v>3</v>
      </c>
      <c r="D15" s="10" t="s">
        <v>463</v>
      </c>
      <c r="E15" s="11" t="s">
        <v>464</v>
      </c>
      <c r="F15" s="7"/>
    </row>
    <row r="16" spans="1:6" ht="24.6" customHeight="1" x14ac:dyDescent="0.2">
      <c r="A16" s="7">
        <v>12</v>
      </c>
      <c r="B16" s="8">
        <v>6511010017</v>
      </c>
      <c r="C16" s="9" t="s">
        <v>3</v>
      </c>
      <c r="D16" s="10" t="s">
        <v>19</v>
      </c>
      <c r="E16" s="11" t="s">
        <v>465</v>
      </c>
      <c r="F16" s="7"/>
    </row>
    <row r="17" spans="1:6" ht="24.6" customHeight="1" x14ac:dyDescent="0.2">
      <c r="A17" s="7">
        <v>13</v>
      </c>
      <c r="B17" s="8">
        <v>6511010018</v>
      </c>
      <c r="C17" s="9" t="s">
        <v>3</v>
      </c>
      <c r="D17" s="10" t="s">
        <v>466</v>
      </c>
      <c r="E17" s="11" t="s">
        <v>467</v>
      </c>
      <c r="F17" s="7"/>
    </row>
    <row r="18" spans="1:6" ht="24.6" customHeight="1" x14ac:dyDescent="0.2">
      <c r="A18" s="7">
        <v>14</v>
      </c>
      <c r="B18" s="8">
        <v>6511010019</v>
      </c>
      <c r="C18" s="9" t="s">
        <v>3</v>
      </c>
      <c r="D18" s="10" t="s">
        <v>468</v>
      </c>
      <c r="E18" s="11" t="s">
        <v>469</v>
      </c>
      <c r="F18" s="7"/>
    </row>
    <row r="19" spans="1:6" ht="24.6" customHeight="1" x14ac:dyDescent="0.2">
      <c r="A19" s="7">
        <v>15</v>
      </c>
      <c r="B19" s="8">
        <v>6511010022</v>
      </c>
      <c r="C19" s="9" t="s">
        <v>3</v>
      </c>
      <c r="D19" s="10" t="s">
        <v>470</v>
      </c>
      <c r="E19" s="11" t="s">
        <v>471</v>
      </c>
      <c r="F19" s="7"/>
    </row>
    <row r="20" spans="1:6" ht="24.6" customHeight="1" x14ac:dyDescent="0.2">
      <c r="A20" s="7">
        <v>16</v>
      </c>
      <c r="B20" s="8">
        <v>6511010023</v>
      </c>
      <c r="C20" s="9" t="s">
        <v>3</v>
      </c>
      <c r="D20" s="10" t="s">
        <v>472</v>
      </c>
      <c r="E20" s="11" t="s">
        <v>473</v>
      </c>
      <c r="F20" s="7"/>
    </row>
    <row r="21" spans="1:6" ht="24.6" customHeight="1" x14ac:dyDescent="0.2">
      <c r="A21" s="7">
        <v>17</v>
      </c>
      <c r="B21" s="8">
        <v>6511010024</v>
      </c>
      <c r="C21" s="9" t="s">
        <v>3</v>
      </c>
      <c r="D21" s="10" t="s">
        <v>474</v>
      </c>
      <c r="E21" s="11" t="s">
        <v>475</v>
      </c>
      <c r="F21" s="7"/>
    </row>
    <row r="22" spans="1:6" ht="24.6" customHeight="1" x14ac:dyDescent="0.2">
      <c r="A22" s="7">
        <v>18</v>
      </c>
      <c r="B22" s="8">
        <v>6511010027</v>
      </c>
      <c r="C22" s="9" t="s">
        <v>3</v>
      </c>
      <c r="D22" s="10" t="s">
        <v>476</v>
      </c>
      <c r="E22" s="11" t="s">
        <v>477</v>
      </c>
      <c r="F22" s="7"/>
    </row>
    <row r="23" spans="1:6" ht="24.6" customHeight="1" x14ac:dyDescent="0.2">
      <c r="A23" s="7">
        <v>19</v>
      </c>
      <c r="B23" s="8">
        <v>6511010028</v>
      </c>
      <c r="C23" s="9" t="s">
        <v>3</v>
      </c>
      <c r="D23" s="10" t="s">
        <v>478</v>
      </c>
      <c r="E23" s="11" t="s">
        <v>479</v>
      </c>
      <c r="F23" s="7"/>
    </row>
    <row r="24" spans="1:6" ht="24.6" customHeight="1" x14ac:dyDescent="0.2">
      <c r="A24" s="7">
        <v>20</v>
      </c>
      <c r="B24" s="8">
        <v>6511010029</v>
      </c>
      <c r="C24" s="9" t="s">
        <v>4</v>
      </c>
      <c r="D24" s="10" t="s">
        <v>480</v>
      </c>
      <c r="E24" s="11" t="s">
        <v>481</v>
      </c>
      <c r="F24" s="7"/>
    </row>
    <row r="25" spans="1:6" ht="24.6" customHeight="1" x14ac:dyDescent="0.2">
      <c r="A25" s="7">
        <v>21</v>
      </c>
      <c r="B25" s="8">
        <v>6511010034</v>
      </c>
      <c r="C25" s="9" t="s">
        <v>3</v>
      </c>
      <c r="D25" s="10" t="s">
        <v>482</v>
      </c>
      <c r="E25" s="11" t="s">
        <v>483</v>
      </c>
      <c r="F25" s="7"/>
    </row>
    <row r="26" spans="1:6" ht="24.6" customHeight="1" x14ac:dyDescent="0.2">
      <c r="A26" s="7">
        <v>22</v>
      </c>
      <c r="B26" s="8">
        <v>6511010035</v>
      </c>
      <c r="C26" s="9" t="s">
        <v>3</v>
      </c>
      <c r="D26" s="10" t="s">
        <v>484</v>
      </c>
      <c r="E26" s="11" t="s">
        <v>485</v>
      </c>
      <c r="F26" s="7"/>
    </row>
    <row r="27" spans="1:6" ht="24.6" customHeight="1" x14ac:dyDescent="0.2">
      <c r="A27" s="7">
        <v>23</v>
      </c>
      <c r="B27" s="8">
        <v>6511010041</v>
      </c>
      <c r="C27" s="9" t="s">
        <v>3</v>
      </c>
      <c r="D27" s="10" t="s">
        <v>486</v>
      </c>
      <c r="E27" s="11" t="s">
        <v>487</v>
      </c>
      <c r="F27" s="7"/>
    </row>
    <row r="28" spans="1:6" ht="24.6" customHeight="1" x14ac:dyDescent="0.2">
      <c r="A28" s="7">
        <v>24</v>
      </c>
      <c r="B28" s="8">
        <v>6511010044</v>
      </c>
      <c r="C28" s="9" t="s">
        <v>4</v>
      </c>
      <c r="D28" s="10" t="s">
        <v>488</v>
      </c>
      <c r="E28" s="11" t="s">
        <v>489</v>
      </c>
      <c r="F28" s="7"/>
    </row>
    <row r="29" spans="1:6" ht="24.6" customHeight="1" x14ac:dyDescent="0.2">
      <c r="A29" s="7">
        <v>25</v>
      </c>
      <c r="B29" s="8">
        <v>6511010045</v>
      </c>
      <c r="C29" s="9" t="s">
        <v>3</v>
      </c>
      <c r="D29" s="10" t="s">
        <v>490</v>
      </c>
      <c r="E29" s="11" t="s">
        <v>310</v>
      </c>
      <c r="F29" s="7"/>
    </row>
    <row r="30" spans="1:6" ht="24.6" customHeight="1" x14ac:dyDescent="0.35">
      <c r="A30" s="38" t="s">
        <v>604</v>
      </c>
      <c r="B30" s="38"/>
      <c r="C30" s="38"/>
      <c r="D30" s="38"/>
      <c r="E30" s="38"/>
      <c r="F30" s="38"/>
    </row>
    <row r="31" spans="1:6" ht="24.6" customHeight="1" x14ac:dyDescent="0.35">
      <c r="A31" s="38" t="s">
        <v>21</v>
      </c>
      <c r="B31" s="38"/>
      <c r="C31" s="38"/>
      <c r="D31" s="38"/>
      <c r="E31" s="38"/>
      <c r="F31" s="38"/>
    </row>
    <row r="32" spans="1:6" ht="24.6" customHeight="1" x14ac:dyDescent="0.2">
      <c r="A32" s="42" t="s">
        <v>396</v>
      </c>
      <c r="B32" s="42"/>
      <c r="C32" s="42"/>
      <c r="D32" s="42"/>
      <c r="E32" s="42"/>
      <c r="F32" s="42"/>
    </row>
    <row r="33" spans="1:6" ht="24.6" customHeight="1" x14ac:dyDescent="0.2">
      <c r="A33" s="2" t="s">
        <v>20</v>
      </c>
      <c r="B33" s="3" t="s">
        <v>0</v>
      </c>
      <c r="C33" s="4"/>
      <c r="D33" s="5" t="s">
        <v>1</v>
      </c>
      <c r="E33" s="6" t="s">
        <v>2</v>
      </c>
      <c r="F33" s="17" t="s">
        <v>148</v>
      </c>
    </row>
    <row r="34" spans="1:6" ht="24.6" customHeight="1" x14ac:dyDescent="0.2">
      <c r="A34" s="7">
        <v>26</v>
      </c>
      <c r="B34" s="8">
        <v>6511010046</v>
      </c>
      <c r="C34" s="9" t="s">
        <v>3</v>
      </c>
      <c r="D34" s="10" t="s">
        <v>592</v>
      </c>
      <c r="E34" s="11" t="s">
        <v>593</v>
      </c>
      <c r="F34" s="7"/>
    </row>
    <row r="35" spans="1:6" ht="24.6" customHeight="1" x14ac:dyDescent="0.2">
      <c r="A35" s="7">
        <v>27</v>
      </c>
      <c r="B35" s="8">
        <v>6511010047</v>
      </c>
      <c r="C35" s="9" t="s">
        <v>4</v>
      </c>
      <c r="D35" s="10" t="s">
        <v>491</v>
      </c>
      <c r="E35" s="11" t="s">
        <v>492</v>
      </c>
      <c r="F35" s="7"/>
    </row>
    <row r="36" spans="1:6" ht="24.6" customHeight="1" x14ac:dyDescent="0.2">
      <c r="A36" s="7">
        <v>28</v>
      </c>
      <c r="B36" s="8">
        <v>6511010048</v>
      </c>
      <c r="C36" s="9" t="s">
        <v>3</v>
      </c>
      <c r="D36" s="10" t="s">
        <v>493</v>
      </c>
      <c r="E36" s="11" t="s">
        <v>494</v>
      </c>
      <c r="F36" s="7"/>
    </row>
    <row r="37" spans="1:6" ht="24.6" customHeight="1" x14ac:dyDescent="0.2">
      <c r="A37" s="7">
        <v>29</v>
      </c>
      <c r="B37" s="8">
        <v>6511010049</v>
      </c>
      <c r="C37" s="9" t="s">
        <v>3</v>
      </c>
      <c r="D37" s="10" t="s">
        <v>8</v>
      </c>
      <c r="E37" s="11" t="s">
        <v>495</v>
      </c>
      <c r="F37" s="7"/>
    </row>
    <row r="38" spans="1:6" ht="24.6" customHeight="1" x14ac:dyDescent="0.2">
      <c r="A38" s="7">
        <v>30</v>
      </c>
      <c r="B38" s="8">
        <v>6511010050</v>
      </c>
      <c r="C38" s="9" t="s">
        <v>3</v>
      </c>
      <c r="D38" s="10" t="s">
        <v>496</v>
      </c>
      <c r="E38" s="11" t="s">
        <v>497</v>
      </c>
      <c r="F38" s="7"/>
    </row>
    <row r="39" spans="1:6" ht="24.6" customHeight="1" x14ac:dyDescent="0.2">
      <c r="A39" s="7">
        <v>31</v>
      </c>
      <c r="B39" s="8">
        <v>6511010051</v>
      </c>
      <c r="C39" s="9" t="s">
        <v>3</v>
      </c>
      <c r="D39" s="10" t="s">
        <v>498</v>
      </c>
      <c r="E39" s="11" t="s">
        <v>499</v>
      </c>
      <c r="F39" s="7"/>
    </row>
    <row r="40" spans="1:6" ht="24.6" customHeight="1" x14ac:dyDescent="0.2">
      <c r="A40" s="7">
        <v>32</v>
      </c>
      <c r="B40" s="8">
        <v>6511010052</v>
      </c>
      <c r="C40" s="9" t="s">
        <v>3</v>
      </c>
      <c r="D40" s="10" t="s">
        <v>408</v>
      </c>
      <c r="E40" s="11" t="s">
        <v>500</v>
      </c>
      <c r="F40" s="7"/>
    </row>
    <row r="41" spans="1:6" ht="24.6" customHeight="1" x14ac:dyDescent="0.2">
      <c r="A41" s="7">
        <v>33</v>
      </c>
      <c r="B41" s="8">
        <v>6511010053</v>
      </c>
      <c r="C41" s="9" t="s">
        <v>3</v>
      </c>
      <c r="D41" s="10" t="s">
        <v>501</v>
      </c>
      <c r="E41" s="11" t="s">
        <v>502</v>
      </c>
      <c r="F41" s="7"/>
    </row>
    <row r="42" spans="1:6" ht="24.6" customHeight="1" x14ac:dyDescent="0.2">
      <c r="A42" s="7">
        <v>34</v>
      </c>
      <c r="B42" s="8">
        <v>6511010054</v>
      </c>
      <c r="C42" s="9" t="s">
        <v>3</v>
      </c>
      <c r="D42" s="10" t="s">
        <v>503</v>
      </c>
      <c r="E42" s="11" t="s">
        <v>504</v>
      </c>
      <c r="F42" s="7"/>
    </row>
    <row r="43" spans="1:6" ht="24.6" customHeight="1" x14ac:dyDescent="0.2">
      <c r="A43" s="7">
        <v>35</v>
      </c>
      <c r="B43" s="8">
        <v>6511010055</v>
      </c>
      <c r="C43" s="9" t="s">
        <v>3</v>
      </c>
      <c r="D43" s="10" t="s">
        <v>594</v>
      </c>
      <c r="E43" s="11" t="s">
        <v>595</v>
      </c>
      <c r="F43" s="7"/>
    </row>
    <row r="44" spans="1:6" ht="24.6" customHeight="1" x14ac:dyDescent="0.2">
      <c r="A44" s="7">
        <v>36</v>
      </c>
      <c r="B44" s="8">
        <v>6511010056</v>
      </c>
      <c r="C44" s="9" t="s">
        <v>3</v>
      </c>
      <c r="D44" s="10" t="s">
        <v>505</v>
      </c>
      <c r="E44" s="11" t="s">
        <v>506</v>
      </c>
      <c r="F44" s="7"/>
    </row>
    <row r="45" spans="1:6" ht="24.6" customHeight="1" x14ac:dyDescent="0.2">
      <c r="A45" s="7">
        <v>37</v>
      </c>
      <c r="B45" s="8">
        <v>6511010058</v>
      </c>
      <c r="C45" s="9" t="s">
        <v>4</v>
      </c>
      <c r="D45" s="10" t="s">
        <v>507</v>
      </c>
      <c r="E45" s="11" t="s">
        <v>508</v>
      </c>
      <c r="F45" s="7"/>
    </row>
    <row r="46" spans="1:6" ht="24.6" customHeight="1" x14ac:dyDescent="0.2">
      <c r="A46" s="7">
        <v>38</v>
      </c>
      <c r="B46" s="8">
        <v>6511010059</v>
      </c>
      <c r="C46" s="9" t="s">
        <v>3</v>
      </c>
      <c r="D46" s="10" t="s">
        <v>509</v>
      </c>
      <c r="E46" s="11" t="s">
        <v>510</v>
      </c>
      <c r="F46" s="7"/>
    </row>
    <row r="47" spans="1:6" ht="24.6" customHeight="1" x14ac:dyDescent="0.2">
      <c r="A47" s="7">
        <v>39</v>
      </c>
      <c r="B47" s="8">
        <v>6511010060</v>
      </c>
      <c r="C47" s="9" t="s">
        <v>3</v>
      </c>
      <c r="D47" s="10" t="s">
        <v>511</v>
      </c>
      <c r="E47" s="11" t="s">
        <v>512</v>
      </c>
      <c r="F47" s="26"/>
    </row>
    <row r="48" spans="1:6" ht="24.6" customHeight="1" x14ac:dyDescent="0.2">
      <c r="A48" s="7">
        <v>40</v>
      </c>
      <c r="B48" s="8">
        <v>6511010061</v>
      </c>
      <c r="C48" s="9" t="s">
        <v>3</v>
      </c>
      <c r="D48" s="10" t="s">
        <v>513</v>
      </c>
      <c r="E48" s="11" t="s">
        <v>279</v>
      </c>
      <c r="F48" s="26"/>
    </row>
    <row r="49" spans="1:6" ht="24.6" customHeight="1" x14ac:dyDescent="0.2">
      <c r="A49" s="7">
        <v>41</v>
      </c>
      <c r="B49" s="8">
        <v>6511010062</v>
      </c>
      <c r="C49" s="9" t="s">
        <v>3</v>
      </c>
      <c r="D49" s="10" t="s">
        <v>514</v>
      </c>
      <c r="E49" s="11" t="s">
        <v>515</v>
      </c>
      <c r="F49" s="26"/>
    </row>
    <row r="50" spans="1:6" ht="24.6" customHeight="1" x14ac:dyDescent="0.2">
      <c r="A50" s="7">
        <v>42</v>
      </c>
      <c r="B50" s="8">
        <v>6511010064</v>
      </c>
      <c r="C50" s="9" t="s">
        <v>3</v>
      </c>
      <c r="D50" s="10" t="s">
        <v>516</v>
      </c>
      <c r="E50" s="11" t="s">
        <v>16</v>
      </c>
      <c r="F50" s="26"/>
    </row>
    <row r="51" spans="1:6" ht="24.6" customHeight="1" x14ac:dyDescent="0.2">
      <c r="A51" s="7">
        <v>43</v>
      </c>
      <c r="B51" s="8">
        <v>6511010065</v>
      </c>
      <c r="C51" s="9" t="s">
        <v>3</v>
      </c>
      <c r="D51" s="10" t="s">
        <v>412</v>
      </c>
      <c r="E51" s="11" t="s">
        <v>7</v>
      </c>
      <c r="F51" s="26"/>
    </row>
    <row r="52" spans="1:6" ht="24.6" customHeight="1" x14ac:dyDescent="0.2">
      <c r="A52" s="7">
        <v>44</v>
      </c>
      <c r="B52" s="8">
        <v>6511010067</v>
      </c>
      <c r="C52" s="9" t="s">
        <v>3</v>
      </c>
      <c r="D52" s="10" t="s">
        <v>517</v>
      </c>
      <c r="E52" s="11" t="s">
        <v>518</v>
      </c>
      <c r="F52" s="26"/>
    </row>
    <row r="53" spans="1:6" ht="24.6" customHeight="1" x14ac:dyDescent="0.2">
      <c r="A53" s="7">
        <v>45</v>
      </c>
      <c r="B53" s="8">
        <v>6511010069</v>
      </c>
      <c r="C53" s="9" t="s">
        <v>3</v>
      </c>
      <c r="D53" s="10" t="s">
        <v>519</v>
      </c>
      <c r="E53" s="11" t="s">
        <v>520</v>
      </c>
      <c r="F53" s="26"/>
    </row>
    <row r="54" spans="1:6" ht="24.6" customHeight="1" x14ac:dyDescent="0.2">
      <c r="A54" s="7">
        <v>46</v>
      </c>
      <c r="B54" s="8">
        <v>6511010071</v>
      </c>
      <c r="C54" s="9" t="s">
        <v>3</v>
      </c>
      <c r="D54" s="10" t="s">
        <v>521</v>
      </c>
      <c r="E54" s="11" t="s">
        <v>522</v>
      </c>
      <c r="F54" s="26"/>
    </row>
    <row r="55" spans="1:6" ht="24.6" customHeight="1" x14ac:dyDescent="0.2">
      <c r="A55" s="7">
        <v>47</v>
      </c>
      <c r="B55" s="8">
        <v>6511010074</v>
      </c>
      <c r="C55" s="9" t="s">
        <v>4</v>
      </c>
      <c r="D55" s="10" t="s">
        <v>523</v>
      </c>
      <c r="E55" s="11" t="s">
        <v>524</v>
      </c>
      <c r="F55" s="26"/>
    </row>
    <row r="56" spans="1:6" ht="24.6" customHeight="1" x14ac:dyDescent="0.2">
      <c r="A56" s="7">
        <v>48</v>
      </c>
      <c r="B56" s="8">
        <v>6511010075</v>
      </c>
      <c r="C56" s="9" t="s">
        <v>3</v>
      </c>
      <c r="D56" s="10" t="s">
        <v>13</v>
      </c>
      <c r="E56" s="11" t="s">
        <v>525</v>
      </c>
      <c r="F56" s="26"/>
    </row>
    <row r="57" spans="1:6" ht="24.6" customHeight="1" x14ac:dyDescent="0.2">
      <c r="A57" s="7">
        <v>49</v>
      </c>
      <c r="B57" s="8">
        <v>6511010076</v>
      </c>
      <c r="C57" s="9" t="s">
        <v>3</v>
      </c>
      <c r="D57" s="10" t="s">
        <v>526</v>
      </c>
      <c r="E57" s="11" t="s">
        <v>527</v>
      </c>
      <c r="F57" s="26"/>
    </row>
    <row r="58" spans="1:6" ht="24.6" customHeight="1" x14ac:dyDescent="0.2">
      <c r="A58" s="7">
        <v>50</v>
      </c>
      <c r="B58" s="8">
        <v>6511010081</v>
      </c>
      <c r="C58" s="9" t="s">
        <v>4</v>
      </c>
      <c r="D58" s="10" t="s">
        <v>528</v>
      </c>
      <c r="E58" s="11" t="s">
        <v>529</v>
      </c>
      <c r="F58" s="26"/>
    </row>
    <row r="59" spans="1:6" ht="24.6" customHeight="1" x14ac:dyDescent="0.2">
      <c r="A59" s="2" t="s">
        <v>20</v>
      </c>
      <c r="B59" s="3" t="s">
        <v>0</v>
      </c>
      <c r="C59" s="4"/>
      <c r="D59" s="5" t="s">
        <v>1</v>
      </c>
      <c r="E59" s="6" t="s">
        <v>2</v>
      </c>
      <c r="F59" s="17" t="s">
        <v>148</v>
      </c>
    </row>
    <row r="60" spans="1:6" ht="24.6" customHeight="1" x14ac:dyDescent="0.2">
      <c r="A60" s="7">
        <v>51</v>
      </c>
      <c r="B60" s="8">
        <v>6511010082</v>
      </c>
      <c r="C60" s="9" t="s">
        <v>3</v>
      </c>
      <c r="D60" s="10" t="s">
        <v>530</v>
      </c>
      <c r="E60" s="11" t="s">
        <v>531</v>
      </c>
      <c r="F60" s="26"/>
    </row>
    <row r="61" spans="1:6" ht="24.6" customHeight="1" x14ac:dyDescent="0.2">
      <c r="A61" s="7">
        <v>52</v>
      </c>
      <c r="B61" s="8">
        <v>6511010083</v>
      </c>
      <c r="C61" s="9" t="s">
        <v>3</v>
      </c>
      <c r="D61" s="10" t="s">
        <v>15</v>
      </c>
      <c r="E61" s="11" t="s">
        <v>532</v>
      </c>
      <c r="F61" s="26"/>
    </row>
    <row r="62" spans="1:6" ht="24.6" customHeight="1" x14ac:dyDescent="0.2">
      <c r="A62" s="7">
        <v>53</v>
      </c>
      <c r="B62" s="8">
        <v>6511010085</v>
      </c>
      <c r="C62" s="9" t="s">
        <v>4</v>
      </c>
      <c r="D62" s="10" t="s">
        <v>533</v>
      </c>
      <c r="E62" s="11" t="s">
        <v>534</v>
      </c>
      <c r="F62" s="26"/>
    </row>
    <row r="63" spans="1:6" ht="24.6" customHeight="1" x14ac:dyDescent="0.2">
      <c r="A63" s="7">
        <v>54</v>
      </c>
      <c r="B63" s="8">
        <v>6511010087</v>
      </c>
      <c r="C63" s="9" t="s">
        <v>4</v>
      </c>
      <c r="D63" s="10" t="s">
        <v>535</v>
      </c>
      <c r="E63" s="11" t="s">
        <v>536</v>
      </c>
      <c r="F63" s="26"/>
    </row>
    <row r="64" spans="1:6" ht="24.6" customHeight="1" x14ac:dyDescent="0.2">
      <c r="A64" s="7">
        <v>55</v>
      </c>
      <c r="B64" s="8">
        <v>6511010088</v>
      </c>
      <c r="C64" s="9" t="s">
        <v>3</v>
      </c>
      <c r="D64" s="10" t="s">
        <v>537</v>
      </c>
      <c r="E64" s="11" t="s">
        <v>538</v>
      </c>
      <c r="F64" s="26"/>
    </row>
    <row r="65" spans="1:6" ht="24.6" customHeight="1" x14ac:dyDescent="0.2">
      <c r="A65" s="7">
        <v>56</v>
      </c>
      <c r="B65" s="8">
        <v>6511010089</v>
      </c>
      <c r="C65" s="9" t="s">
        <v>3</v>
      </c>
      <c r="D65" s="10" t="s">
        <v>539</v>
      </c>
      <c r="E65" s="11" t="s">
        <v>540</v>
      </c>
      <c r="F65" s="26"/>
    </row>
    <row r="66" spans="1:6" ht="24.6" customHeight="1" x14ac:dyDescent="0.2">
      <c r="A66" s="7">
        <v>57</v>
      </c>
      <c r="B66" s="8">
        <v>6511010090</v>
      </c>
      <c r="C66" s="9" t="s">
        <v>3</v>
      </c>
      <c r="D66" s="10" t="s">
        <v>541</v>
      </c>
      <c r="E66" s="11" t="s">
        <v>542</v>
      </c>
      <c r="F66" s="26"/>
    </row>
    <row r="67" spans="1:6" ht="24.6" customHeight="1" x14ac:dyDescent="0.2">
      <c r="A67" s="7">
        <v>58</v>
      </c>
      <c r="B67" s="8">
        <v>6511010091</v>
      </c>
      <c r="C67" s="9" t="s">
        <v>3</v>
      </c>
      <c r="D67" s="10" t="s">
        <v>543</v>
      </c>
      <c r="E67" s="11" t="s">
        <v>544</v>
      </c>
      <c r="F67" s="26"/>
    </row>
    <row r="68" spans="1:6" ht="24.6" customHeight="1" x14ac:dyDescent="0.2">
      <c r="A68" s="7">
        <v>59</v>
      </c>
      <c r="B68" s="8">
        <v>6511010092</v>
      </c>
      <c r="C68" s="9" t="s">
        <v>3</v>
      </c>
      <c r="D68" s="10" t="s">
        <v>545</v>
      </c>
      <c r="E68" s="11" t="s">
        <v>546</v>
      </c>
      <c r="F68" s="26"/>
    </row>
    <row r="69" spans="1:6" x14ac:dyDescent="0.2">
      <c r="A69" s="7">
        <v>60</v>
      </c>
      <c r="B69" s="8">
        <v>6511010093</v>
      </c>
      <c r="C69" s="9" t="s">
        <v>3</v>
      </c>
      <c r="D69" s="10" t="s">
        <v>547</v>
      </c>
      <c r="E69" s="11" t="s">
        <v>548</v>
      </c>
      <c r="F69" s="26"/>
    </row>
    <row r="70" spans="1:6" x14ac:dyDescent="0.2">
      <c r="A70" s="7">
        <v>61</v>
      </c>
      <c r="B70" s="8">
        <v>6511010094</v>
      </c>
      <c r="C70" s="9" t="s">
        <v>3</v>
      </c>
      <c r="D70" s="10" t="s">
        <v>505</v>
      </c>
      <c r="E70" s="11" t="s">
        <v>549</v>
      </c>
      <c r="F70" s="26"/>
    </row>
    <row r="71" spans="1:6" x14ac:dyDescent="0.2">
      <c r="A71" s="7">
        <v>62</v>
      </c>
      <c r="B71" s="8">
        <v>6511010096</v>
      </c>
      <c r="C71" s="9" t="s">
        <v>3</v>
      </c>
      <c r="D71" s="10" t="s">
        <v>550</v>
      </c>
      <c r="E71" s="11" t="s">
        <v>551</v>
      </c>
      <c r="F71" s="26"/>
    </row>
    <row r="72" spans="1:6" x14ac:dyDescent="0.2">
      <c r="A72" s="7">
        <v>63</v>
      </c>
      <c r="B72" s="8">
        <v>6511010097</v>
      </c>
      <c r="C72" s="9" t="s">
        <v>3</v>
      </c>
      <c r="D72" s="10" t="s">
        <v>552</v>
      </c>
      <c r="E72" s="11" t="s">
        <v>553</v>
      </c>
      <c r="F72" s="26"/>
    </row>
    <row r="73" spans="1:6" ht="24.6" customHeight="1" x14ac:dyDescent="0.2">
      <c r="A73" s="7">
        <v>64</v>
      </c>
      <c r="B73" s="8">
        <v>6511010098</v>
      </c>
      <c r="C73" s="9" t="s">
        <v>3</v>
      </c>
      <c r="D73" s="10" t="s">
        <v>554</v>
      </c>
      <c r="E73" s="11" t="s">
        <v>555</v>
      </c>
      <c r="F73" s="26"/>
    </row>
    <row r="74" spans="1:6" ht="24.6" customHeight="1" x14ac:dyDescent="0.2">
      <c r="A74" s="7">
        <v>65</v>
      </c>
      <c r="B74" s="8">
        <v>6511010099</v>
      </c>
      <c r="C74" s="9" t="s">
        <v>3</v>
      </c>
      <c r="D74" s="10" t="s">
        <v>556</v>
      </c>
      <c r="E74" s="11" t="s">
        <v>557</v>
      </c>
      <c r="F74" s="26"/>
    </row>
    <row r="75" spans="1:6" ht="24.6" customHeight="1" x14ac:dyDescent="0.2">
      <c r="B75" s="16"/>
      <c r="C75" s="13"/>
      <c r="D75" s="13"/>
      <c r="E75" s="13"/>
    </row>
    <row r="76" spans="1:6" ht="24.6" customHeight="1" x14ac:dyDescent="0.2">
      <c r="B76" s="16"/>
      <c r="C76" s="13"/>
      <c r="D76" s="13"/>
      <c r="E76" s="13"/>
    </row>
    <row r="77" spans="1:6" ht="24.6" customHeight="1" x14ac:dyDescent="0.2">
      <c r="B77" s="16"/>
      <c r="C77" s="13"/>
      <c r="D77" s="13"/>
      <c r="E77" s="13"/>
    </row>
    <row r="78" spans="1:6" ht="24.6" customHeight="1" x14ac:dyDescent="0.2">
      <c r="B78" s="16"/>
      <c r="C78" s="13"/>
      <c r="D78" s="13"/>
      <c r="E78" s="13"/>
    </row>
    <row r="79" spans="1:6" ht="24.6" customHeight="1" x14ac:dyDescent="0.2">
      <c r="B79" s="16"/>
      <c r="C79" s="13"/>
      <c r="D79" s="13"/>
      <c r="E79" s="13"/>
    </row>
    <row r="80" spans="1:6" ht="24.6" customHeight="1" x14ac:dyDescent="0.2">
      <c r="B80" s="16"/>
      <c r="C80" s="13"/>
      <c r="D80" s="13"/>
      <c r="E80" s="13"/>
    </row>
    <row r="81" spans="1:8" ht="24.6" customHeight="1" x14ac:dyDescent="0.2">
      <c r="B81" s="16"/>
      <c r="C81" s="13"/>
      <c r="D81" s="13"/>
      <c r="E81" s="13"/>
    </row>
    <row r="82" spans="1:8" ht="24.6" customHeight="1" x14ac:dyDescent="0.2">
      <c r="B82" s="16"/>
      <c r="C82" s="13"/>
      <c r="D82" s="13"/>
      <c r="E82" s="13"/>
    </row>
    <row r="83" spans="1:8" ht="24.6" customHeight="1" x14ac:dyDescent="0.2">
      <c r="B83" s="16"/>
      <c r="C83" s="13"/>
      <c r="D83" s="13"/>
      <c r="E83" s="13"/>
    </row>
    <row r="84" spans="1:8" ht="24.6" customHeight="1" x14ac:dyDescent="0.2">
      <c r="B84" s="16"/>
      <c r="C84" s="13"/>
      <c r="D84" s="13"/>
      <c r="E84" s="13"/>
    </row>
    <row r="85" spans="1:8" ht="24.6" customHeight="1" x14ac:dyDescent="0.2">
      <c r="B85" s="16"/>
      <c r="C85" s="13"/>
      <c r="D85" s="13"/>
      <c r="E85" s="13"/>
    </row>
    <row r="86" spans="1:8" ht="24.6" customHeight="1" x14ac:dyDescent="0.2">
      <c r="B86" s="16"/>
      <c r="C86" s="13"/>
      <c r="D86" s="13"/>
      <c r="E86" s="13"/>
    </row>
    <row r="87" spans="1:8" ht="24.6" customHeight="1" x14ac:dyDescent="0.2">
      <c r="B87" s="16"/>
      <c r="C87" s="13"/>
      <c r="D87" s="13"/>
      <c r="E87" s="13"/>
    </row>
    <row r="88" spans="1:8" ht="24.6" customHeight="1" x14ac:dyDescent="0.2">
      <c r="B88" s="16"/>
      <c r="C88" s="13"/>
      <c r="D88" s="13"/>
      <c r="E88" s="13"/>
    </row>
    <row r="89" spans="1:8" ht="24.6" customHeight="1" x14ac:dyDescent="0.35">
      <c r="A89" s="38" t="s">
        <v>604</v>
      </c>
      <c r="B89" s="38"/>
      <c r="C89" s="38"/>
      <c r="D89" s="38"/>
      <c r="E89" s="38"/>
      <c r="F89" s="38"/>
    </row>
    <row r="90" spans="1:8" ht="24.6" customHeight="1" x14ac:dyDescent="0.35">
      <c r="A90" s="38" t="s">
        <v>22</v>
      </c>
      <c r="B90" s="38"/>
      <c r="C90" s="38"/>
      <c r="D90" s="38"/>
      <c r="E90" s="38"/>
      <c r="F90" s="38"/>
    </row>
    <row r="91" spans="1:8" ht="24.6" customHeight="1" x14ac:dyDescent="0.2">
      <c r="A91" s="42" t="s">
        <v>396</v>
      </c>
      <c r="B91" s="42"/>
      <c r="C91" s="42"/>
      <c r="D91" s="42"/>
      <c r="E91" s="42"/>
      <c r="F91" s="42"/>
    </row>
    <row r="92" spans="1:8" ht="24.6" customHeight="1" x14ac:dyDescent="0.2">
      <c r="A92" s="2" t="s">
        <v>20</v>
      </c>
      <c r="B92" s="3" t="s">
        <v>0</v>
      </c>
      <c r="C92" s="4"/>
      <c r="D92" s="5" t="s">
        <v>1</v>
      </c>
      <c r="E92" s="6" t="s">
        <v>2</v>
      </c>
      <c r="F92" s="17" t="s">
        <v>148</v>
      </c>
    </row>
    <row r="93" spans="1:8" ht="24.6" customHeight="1" x14ac:dyDescent="0.2">
      <c r="A93" s="7">
        <v>1</v>
      </c>
      <c r="B93" s="8">
        <v>6511010020</v>
      </c>
      <c r="C93" s="9" t="s">
        <v>4</v>
      </c>
      <c r="D93" s="10" t="s">
        <v>558</v>
      </c>
      <c r="E93" s="11" t="s">
        <v>559</v>
      </c>
      <c r="F93" s="7"/>
    </row>
    <row r="94" spans="1:8" ht="24.6" customHeight="1" x14ac:dyDescent="0.2">
      <c r="A94" s="7">
        <v>2</v>
      </c>
      <c r="B94" s="8">
        <v>6511010026</v>
      </c>
      <c r="C94" s="9" t="s">
        <v>3</v>
      </c>
      <c r="D94" s="10" t="s">
        <v>560</v>
      </c>
      <c r="E94" s="11" t="s">
        <v>561</v>
      </c>
      <c r="F94" s="7"/>
      <c r="G94"/>
      <c r="H94"/>
    </row>
    <row r="95" spans="1:8" x14ac:dyDescent="0.2">
      <c r="A95" s="7">
        <v>3</v>
      </c>
      <c r="B95" s="8">
        <v>6511010057</v>
      </c>
      <c r="C95" s="9" t="s">
        <v>3</v>
      </c>
      <c r="D95" s="10" t="s">
        <v>562</v>
      </c>
      <c r="E95" s="11" t="s">
        <v>563</v>
      </c>
      <c r="F95" s="7"/>
    </row>
    <row r="96" spans="1:8" ht="24.6" customHeight="1" x14ac:dyDescent="0.2">
      <c r="A96" s="7">
        <v>4</v>
      </c>
      <c r="B96" s="8">
        <v>6511010066</v>
      </c>
      <c r="C96" s="9" t="s">
        <v>3</v>
      </c>
      <c r="D96" s="10" t="s">
        <v>10</v>
      </c>
      <c r="E96" s="11" t="s">
        <v>564</v>
      </c>
      <c r="F96" s="7"/>
    </row>
    <row r="97" spans="1:6" ht="24.6" customHeight="1" x14ac:dyDescent="0.2">
      <c r="A97" s="7">
        <v>5</v>
      </c>
      <c r="B97" s="8">
        <v>6511010077</v>
      </c>
      <c r="C97" s="9" t="s">
        <v>4</v>
      </c>
      <c r="D97" s="10" t="s">
        <v>565</v>
      </c>
      <c r="E97" s="11" t="s">
        <v>566</v>
      </c>
      <c r="F97" s="7"/>
    </row>
    <row r="98" spans="1:6" ht="24.6" customHeight="1" x14ac:dyDescent="0.2">
      <c r="A98" s="7">
        <v>6</v>
      </c>
      <c r="B98" s="8">
        <v>6511010079</v>
      </c>
      <c r="C98" s="9" t="s">
        <v>4</v>
      </c>
      <c r="D98" s="10" t="s">
        <v>567</v>
      </c>
      <c r="E98" s="11" t="s">
        <v>568</v>
      </c>
      <c r="F98" s="7"/>
    </row>
    <row r="99" spans="1:6" ht="24.6" customHeight="1" x14ac:dyDescent="0.2">
      <c r="A99" s="7">
        <v>7</v>
      </c>
      <c r="B99" s="8">
        <v>6511010095</v>
      </c>
      <c r="C99" s="9" t="s">
        <v>3</v>
      </c>
      <c r="D99" s="10" t="s">
        <v>569</v>
      </c>
      <c r="E99" s="11" t="s">
        <v>570</v>
      </c>
      <c r="F99" s="7"/>
    </row>
    <row r="100" spans="1:6" ht="24.6" customHeight="1" x14ac:dyDescent="0.2">
      <c r="B100" s="16"/>
      <c r="C100" s="13"/>
      <c r="D100" s="13"/>
      <c r="E100" s="13"/>
      <c r="F100" s="1"/>
    </row>
    <row r="101" spans="1:6" ht="24.6" customHeight="1" x14ac:dyDescent="0.2">
      <c r="B101" s="16"/>
      <c r="C101" s="13"/>
      <c r="D101" s="13"/>
      <c r="E101" s="13"/>
      <c r="F101" s="1"/>
    </row>
    <row r="102" spans="1:6" ht="24.6" customHeight="1" x14ac:dyDescent="0.2">
      <c r="B102" s="16"/>
      <c r="C102" s="13"/>
      <c r="D102" s="13"/>
      <c r="E102" s="13"/>
      <c r="F102" s="1"/>
    </row>
    <row r="103" spans="1:6" ht="24.6" customHeight="1" x14ac:dyDescent="0.2">
      <c r="B103" s="16"/>
      <c r="C103" s="13"/>
      <c r="D103" s="13"/>
      <c r="E103" s="13"/>
      <c r="F103" s="1"/>
    </row>
    <row r="104" spans="1:6" ht="24.6" customHeight="1" x14ac:dyDescent="0.2">
      <c r="B104" s="16"/>
      <c r="C104" s="13"/>
      <c r="D104" s="13"/>
      <c r="E104" s="13"/>
      <c r="F104" s="1"/>
    </row>
    <row r="105" spans="1:6" ht="24.6" customHeight="1" x14ac:dyDescent="0.2">
      <c r="B105" s="16"/>
      <c r="C105" s="13"/>
      <c r="D105" s="13"/>
      <c r="E105" s="13"/>
      <c r="F105" s="1"/>
    </row>
    <row r="106" spans="1:6" ht="24.6" customHeight="1" x14ac:dyDescent="0.2">
      <c r="B106" s="16"/>
      <c r="C106" s="13"/>
      <c r="D106" s="13"/>
      <c r="E106" s="13"/>
      <c r="F106" s="1"/>
    </row>
    <row r="107" spans="1:6" ht="24.6" customHeight="1" x14ac:dyDescent="0.2">
      <c r="B107" s="16"/>
      <c r="C107" s="13"/>
      <c r="D107" s="13"/>
      <c r="E107" s="13"/>
      <c r="F107" s="1"/>
    </row>
    <row r="108" spans="1:6" ht="24.6" customHeight="1" x14ac:dyDescent="0.2">
      <c r="B108" s="16"/>
      <c r="C108" s="13"/>
      <c r="D108" s="13"/>
      <c r="E108" s="13"/>
      <c r="F108" s="1"/>
    </row>
    <row r="109" spans="1:6" ht="24.6" customHeight="1" x14ac:dyDescent="0.2">
      <c r="B109" s="16"/>
      <c r="C109" s="13"/>
      <c r="D109" s="13"/>
      <c r="E109" s="13"/>
      <c r="F109" s="1"/>
    </row>
    <row r="110" spans="1:6" ht="24.6" customHeight="1" x14ac:dyDescent="0.2">
      <c r="B110" s="16"/>
      <c r="C110" s="13"/>
      <c r="D110" s="13"/>
      <c r="E110" s="13"/>
      <c r="F110" s="1"/>
    </row>
    <row r="111" spans="1:6" ht="24.6" customHeight="1" x14ac:dyDescent="0.2">
      <c r="B111" s="16"/>
      <c r="C111" s="13"/>
      <c r="D111" s="13"/>
      <c r="E111" s="13"/>
      <c r="F111" s="1"/>
    </row>
    <row r="112" spans="1:6" ht="24.6" customHeight="1" x14ac:dyDescent="0.2">
      <c r="B112" s="16"/>
      <c r="C112" s="13"/>
      <c r="D112" s="13"/>
      <c r="E112" s="13"/>
      <c r="F112" s="1"/>
    </row>
    <row r="113" spans="1:8" ht="24.6" customHeight="1" x14ac:dyDescent="0.2">
      <c r="B113" s="16"/>
      <c r="C113" s="13"/>
      <c r="D113" s="13"/>
      <c r="E113" s="13"/>
      <c r="F113" s="1"/>
    </row>
    <row r="114" spans="1:8" ht="24.6" customHeight="1" x14ac:dyDescent="0.2">
      <c r="B114" s="16"/>
      <c r="C114" s="13"/>
      <c r="D114" s="13"/>
      <c r="E114" s="13"/>
      <c r="F114" s="1"/>
    </row>
    <row r="115" spans="1:8" ht="24.6" customHeight="1" x14ac:dyDescent="0.2">
      <c r="B115" s="16"/>
      <c r="C115" s="13"/>
      <c r="D115" s="13"/>
      <c r="E115" s="13"/>
      <c r="F115" s="1"/>
    </row>
    <row r="116" spans="1:8" ht="24.6" customHeight="1" x14ac:dyDescent="0.2">
      <c r="B116" s="16"/>
      <c r="C116" s="13"/>
      <c r="D116" s="13"/>
      <c r="E116" s="13"/>
      <c r="F116" s="1"/>
    </row>
    <row r="117" spans="1:8" ht="24.6" customHeight="1" x14ac:dyDescent="0.2">
      <c r="B117" s="16"/>
      <c r="C117" s="13"/>
      <c r="D117" s="13"/>
      <c r="E117" s="13"/>
      <c r="F117" s="1"/>
      <c r="G117" s="13"/>
      <c r="H117" s="13"/>
    </row>
    <row r="118" spans="1:8" ht="24.6" customHeight="1" x14ac:dyDescent="0.35">
      <c r="A118" s="38" t="s">
        <v>604</v>
      </c>
      <c r="B118" s="38"/>
      <c r="C118" s="38"/>
      <c r="D118" s="38"/>
      <c r="E118" s="38"/>
      <c r="F118" s="38"/>
      <c r="G118" s="13"/>
      <c r="H118" s="13"/>
    </row>
    <row r="119" spans="1:8" ht="24.6" customHeight="1" x14ac:dyDescent="0.35">
      <c r="A119" s="38" t="s">
        <v>23</v>
      </c>
      <c r="B119" s="38"/>
      <c r="C119" s="38"/>
      <c r="D119" s="38"/>
      <c r="E119" s="38"/>
      <c r="F119" s="38"/>
      <c r="G119" s="13"/>
      <c r="H119" s="13"/>
    </row>
    <row r="120" spans="1:8" ht="24.6" customHeight="1" x14ac:dyDescent="0.2">
      <c r="A120" s="42" t="s">
        <v>396</v>
      </c>
      <c r="B120" s="42"/>
      <c r="C120" s="42"/>
      <c r="D120" s="42"/>
      <c r="E120" s="42"/>
      <c r="F120" s="42"/>
      <c r="G120" s="13"/>
      <c r="H120" s="13"/>
    </row>
    <row r="121" spans="1:8" ht="24.6" customHeight="1" x14ac:dyDescent="0.2">
      <c r="A121" s="2" t="s">
        <v>20</v>
      </c>
      <c r="B121" s="3" t="s">
        <v>0</v>
      </c>
      <c r="C121" s="4"/>
      <c r="D121" s="5" t="s">
        <v>1</v>
      </c>
      <c r="E121" s="6" t="s">
        <v>2</v>
      </c>
      <c r="F121" s="17" t="s">
        <v>148</v>
      </c>
      <c r="G121" s="13"/>
      <c r="H121" s="13"/>
    </row>
    <row r="122" spans="1:8" ht="24.6" customHeight="1" x14ac:dyDescent="0.2">
      <c r="A122" s="7">
        <v>1</v>
      </c>
      <c r="B122" s="8">
        <v>6511010001</v>
      </c>
      <c r="C122" s="9" t="s">
        <v>4</v>
      </c>
      <c r="D122" s="10" t="s">
        <v>571</v>
      </c>
      <c r="E122" s="11" t="s">
        <v>572</v>
      </c>
      <c r="F122" s="19"/>
      <c r="G122" s="13"/>
      <c r="H122" s="13"/>
    </row>
    <row r="123" spans="1:8" ht="24.6" customHeight="1" x14ac:dyDescent="0.2">
      <c r="A123" s="7">
        <v>2</v>
      </c>
      <c r="B123" s="8">
        <v>6511010005</v>
      </c>
      <c r="C123" s="9" t="s">
        <v>3</v>
      </c>
      <c r="D123" s="10" t="s">
        <v>573</v>
      </c>
      <c r="E123" s="11" t="s">
        <v>574</v>
      </c>
      <c r="F123" s="19"/>
      <c r="G123" s="13"/>
      <c r="H123" s="13"/>
    </row>
    <row r="124" spans="1:8" ht="24.6" customHeight="1" x14ac:dyDescent="0.2">
      <c r="A124" s="7">
        <v>3</v>
      </c>
      <c r="B124" s="8">
        <v>6511010009</v>
      </c>
      <c r="C124" s="9" t="s">
        <v>3</v>
      </c>
      <c r="D124" s="10" t="s">
        <v>575</v>
      </c>
      <c r="E124" s="11" t="s">
        <v>12</v>
      </c>
      <c r="F124" s="19"/>
      <c r="G124" s="13"/>
      <c r="H124" s="13"/>
    </row>
    <row r="125" spans="1:8" ht="24.6" customHeight="1" x14ac:dyDescent="0.2">
      <c r="A125" s="7">
        <v>4</v>
      </c>
      <c r="B125" s="8">
        <v>6511010010</v>
      </c>
      <c r="C125" s="9" t="s">
        <v>3</v>
      </c>
      <c r="D125" s="10" t="s">
        <v>576</v>
      </c>
      <c r="E125" s="11" t="s">
        <v>577</v>
      </c>
      <c r="F125" s="19"/>
      <c r="G125" s="13"/>
      <c r="H125" s="13"/>
    </row>
    <row r="126" spans="1:8" x14ac:dyDescent="0.2">
      <c r="A126" s="7">
        <v>5</v>
      </c>
      <c r="B126" s="8">
        <v>6511010014</v>
      </c>
      <c r="C126" s="9" t="s">
        <v>3</v>
      </c>
      <c r="D126" s="10" t="s">
        <v>578</v>
      </c>
      <c r="E126" s="11" t="s">
        <v>579</v>
      </c>
      <c r="F126" s="19"/>
      <c r="G126" s="13"/>
    </row>
    <row r="127" spans="1:8" x14ac:dyDescent="0.2">
      <c r="A127" s="7">
        <v>6</v>
      </c>
      <c r="B127" s="8">
        <v>6511010031</v>
      </c>
      <c r="C127" s="9" t="s">
        <v>3</v>
      </c>
      <c r="D127" s="10" t="s">
        <v>580</v>
      </c>
      <c r="E127" s="11" t="s">
        <v>581</v>
      </c>
      <c r="F127" s="19"/>
    </row>
    <row r="128" spans="1:8" x14ac:dyDescent="0.2">
      <c r="A128" s="7">
        <v>7</v>
      </c>
      <c r="B128" s="8">
        <v>6511010032</v>
      </c>
      <c r="C128" s="9" t="s">
        <v>3</v>
      </c>
      <c r="D128" s="10" t="s">
        <v>582</v>
      </c>
      <c r="E128" s="11" t="s">
        <v>583</v>
      </c>
      <c r="F128" s="19"/>
    </row>
    <row r="129" spans="1:6" x14ac:dyDescent="0.2">
      <c r="A129" s="7">
        <v>8</v>
      </c>
      <c r="B129" s="8">
        <v>6511010033</v>
      </c>
      <c r="C129" s="9" t="s">
        <v>3</v>
      </c>
      <c r="D129" s="10" t="s">
        <v>584</v>
      </c>
      <c r="E129" s="11" t="s">
        <v>585</v>
      </c>
      <c r="F129" s="19"/>
    </row>
    <row r="130" spans="1:6" x14ac:dyDescent="0.2">
      <c r="A130" s="7">
        <v>9</v>
      </c>
      <c r="B130" s="8">
        <v>6511010036</v>
      </c>
      <c r="C130" s="9" t="s">
        <v>3</v>
      </c>
      <c r="D130" s="10" t="s">
        <v>586</v>
      </c>
      <c r="E130" s="11" t="s">
        <v>587</v>
      </c>
      <c r="F130" s="19"/>
    </row>
    <row r="131" spans="1:6" ht="24.6" customHeight="1" x14ac:dyDescent="0.2">
      <c r="A131" s="7">
        <v>10</v>
      </c>
      <c r="B131" s="8">
        <v>6511010038</v>
      </c>
      <c r="C131" s="9" t="s">
        <v>3</v>
      </c>
      <c r="D131" s="10" t="s">
        <v>588</v>
      </c>
      <c r="E131" s="11" t="s">
        <v>589</v>
      </c>
      <c r="F131" s="19"/>
    </row>
    <row r="132" spans="1:6" ht="24.6" customHeight="1" x14ac:dyDescent="0.2">
      <c r="A132" s="7">
        <v>11</v>
      </c>
      <c r="B132" s="8">
        <v>6511010042</v>
      </c>
      <c r="C132" s="9" t="s">
        <v>3</v>
      </c>
      <c r="D132" s="10" t="s">
        <v>590</v>
      </c>
      <c r="E132" s="11" t="s">
        <v>591</v>
      </c>
      <c r="F132" s="19"/>
    </row>
    <row r="133" spans="1:6" ht="24.6" customHeight="1" x14ac:dyDescent="0.2">
      <c r="A133" s="7">
        <v>12</v>
      </c>
      <c r="B133" s="8">
        <v>6511010063</v>
      </c>
      <c r="C133" s="9" t="s">
        <v>3</v>
      </c>
      <c r="D133" s="10" t="s">
        <v>596</v>
      </c>
      <c r="E133" s="11" t="s">
        <v>597</v>
      </c>
      <c r="F133" s="19"/>
    </row>
    <row r="134" spans="1:6" ht="24.6" customHeight="1" x14ac:dyDescent="0.2">
      <c r="A134" s="7">
        <v>13</v>
      </c>
      <c r="B134" s="8">
        <v>6511010070</v>
      </c>
      <c r="C134" s="9" t="s">
        <v>3</v>
      </c>
      <c r="D134" s="10" t="s">
        <v>598</v>
      </c>
      <c r="E134" s="11" t="s">
        <v>599</v>
      </c>
      <c r="F134" s="19"/>
    </row>
    <row r="135" spans="1:6" ht="24.6" customHeight="1" x14ac:dyDescent="0.2">
      <c r="A135" s="7">
        <v>14</v>
      </c>
      <c r="B135" s="8">
        <v>6511010073</v>
      </c>
      <c r="C135" s="9" t="s">
        <v>3</v>
      </c>
      <c r="D135" s="10" t="s">
        <v>600</v>
      </c>
      <c r="E135" s="11" t="s">
        <v>601</v>
      </c>
      <c r="F135" s="19"/>
    </row>
    <row r="136" spans="1:6" ht="24.6" customHeight="1" x14ac:dyDescent="0.2">
      <c r="A136" s="7">
        <v>15</v>
      </c>
      <c r="B136" s="8">
        <v>6511010078</v>
      </c>
      <c r="C136" s="9" t="s">
        <v>4</v>
      </c>
      <c r="D136" s="10" t="s">
        <v>602</v>
      </c>
      <c r="E136" s="11" t="s">
        <v>603</v>
      </c>
      <c r="F136" s="19"/>
    </row>
    <row r="137" spans="1:6" ht="24.6" customHeight="1" x14ac:dyDescent="0.2"/>
    <row r="138" spans="1:6" ht="24.6" customHeight="1" x14ac:dyDescent="0.2"/>
    <row r="139" spans="1:6" ht="24.6" customHeight="1" x14ac:dyDescent="0.2"/>
    <row r="140" spans="1:6" ht="24.6" customHeight="1" x14ac:dyDescent="0.2"/>
    <row r="141" spans="1:6" ht="24.6" customHeight="1" x14ac:dyDescent="0.2"/>
    <row r="142" spans="1:6" ht="24.6" customHeight="1" x14ac:dyDescent="0.2"/>
    <row r="143" spans="1:6" ht="24.6" customHeight="1" x14ac:dyDescent="0.2"/>
    <row r="144" spans="1:6" ht="24.6" customHeight="1" x14ac:dyDescent="0.2"/>
    <row r="145" ht="24.6" customHeight="1" x14ac:dyDescent="0.2"/>
    <row r="146" ht="24.6" customHeight="1" x14ac:dyDescent="0.2"/>
    <row r="147" ht="24.6" customHeight="1" x14ac:dyDescent="0.2"/>
    <row r="148" ht="24.6" customHeight="1" x14ac:dyDescent="0.2"/>
    <row r="149" ht="24.6" customHeight="1" x14ac:dyDescent="0.2"/>
  </sheetData>
  <mergeCells count="12">
    <mergeCell ref="A118:F118"/>
    <mergeCell ref="A119:F119"/>
    <mergeCell ref="A120:F120"/>
    <mergeCell ref="A30:F30"/>
    <mergeCell ref="A1:F1"/>
    <mergeCell ref="A2:F2"/>
    <mergeCell ref="A3:F3"/>
    <mergeCell ref="A31:F31"/>
    <mergeCell ref="A32:F32"/>
    <mergeCell ref="A89:F89"/>
    <mergeCell ref="A90:F90"/>
    <mergeCell ref="A91:F91"/>
  </mergeCells>
  <hyperlinks>
    <hyperlink ref="B4" r:id="rId1" display="javascript:__doPostBack('ctl00$ctl00$mainContent$PageContent$UcGridViewStudentforRegistrar1$GridView1','Sort$STUDENT_ID')" xr:uid="{1B847981-0D92-4429-AB54-7C78587D91E2}"/>
    <hyperlink ref="B5" r:id="rId2" display="javascript:__doPostBack('ctl00$ctl00$mainContent$PageContent$UcGridViewStudentforRegistrar1$GridView1$ctl02$LinkButton1','')" xr:uid="{F1F49E09-2F5F-46DD-9E05-9929E4DE405D}"/>
    <hyperlink ref="B6" r:id="rId3" display="javascript:__doPostBack('ctl00$ctl00$mainContent$PageContent$UcGridViewStudentforRegistrar1$GridView1$ctl03$LinkButton1','')" xr:uid="{03F1760B-D6E6-47D4-9484-5A4C3BE52CA5}"/>
    <hyperlink ref="B7" r:id="rId4" display="javascript:__doPostBack('ctl00$ctl00$mainContent$PageContent$UcGridViewStudentforRegistrar1$GridView1$ctl04$LinkButton1','')" xr:uid="{C62F2F67-CF3C-4EBC-86B3-CCC25402ADEB}"/>
    <hyperlink ref="B8" r:id="rId5" display="javascript:__doPostBack('ctl00$ctl00$mainContent$PageContent$UcGridViewStudentforRegistrar1$GridView1$ctl05$LinkButton1','')" xr:uid="{35ED23BF-39CD-47B4-B607-AF33F976C38C}"/>
    <hyperlink ref="B9" r:id="rId6" display="javascript:__doPostBack('ctl00$ctl00$mainContent$PageContent$UcGridViewStudentforRegistrar1$GridView1$ctl06$LinkButton1','')" xr:uid="{87F1FE96-8983-4E47-90B7-4304BA998A26}"/>
    <hyperlink ref="B10" r:id="rId7" display="javascript:__doPostBack('ctl00$ctl00$mainContent$PageContent$UcGridViewStudentforRegistrar1$GridView1$ctl07$LinkButton1','')" xr:uid="{5EE604D6-6CA2-49EF-BC4B-A32E1A1C4CEE}"/>
    <hyperlink ref="B11" r:id="rId8" display="javascript:__doPostBack('ctl00$ctl00$mainContent$PageContent$UcGridViewStudentforRegistrar1$GridView1$ctl08$LinkButton1','')" xr:uid="{B3F3F10B-8DAE-4FCF-B066-F2B371E97B66}"/>
    <hyperlink ref="B12" r:id="rId9" display="javascript:__doPostBack('ctl00$ctl00$mainContent$PageContent$UcGridViewStudentforRegistrar1$GridView1$ctl09$LinkButton1','')" xr:uid="{FB297170-52E1-4D4C-8BED-6EFC6A39CAF9}"/>
    <hyperlink ref="B13" r:id="rId10" display="javascript:__doPostBack('ctl00$ctl00$mainContent$PageContent$UcGridViewStudentforRegistrar1$GridView1$ctl10$LinkButton1','')" xr:uid="{82DD2456-70AD-4135-8C6F-AADF53304374}"/>
    <hyperlink ref="B14" r:id="rId11" display="javascript:__doPostBack('ctl00$ctl00$mainContent$PageContent$UcGridViewStudentforRegistrar1$GridView1$ctl11$LinkButton1','')" xr:uid="{030BF792-8704-4D97-8551-6250E9A44846}"/>
    <hyperlink ref="B15" r:id="rId12" display="javascript:__doPostBack('ctl00$ctl00$mainContent$PageContent$UcGridViewStudentforRegistrar1$GridView1$ctl12$LinkButton1','')" xr:uid="{53F66937-50C7-4D6E-A897-DB79E2BAE593}"/>
    <hyperlink ref="B16" r:id="rId13" display="javascript:__doPostBack('ctl00$ctl00$mainContent$PageContent$UcGridViewStudentforRegistrar1$GridView1$ctl13$LinkButton1','')" xr:uid="{8DD4ACE7-C2D0-4DC9-A92E-94F9E6C1DEDB}"/>
    <hyperlink ref="B17" r:id="rId14" display="javascript:__doPostBack('ctl00$ctl00$mainContent$PageContent$UcGridViewStudentforRegistrar1$GridView1$ctl14$LinkButton1','')" xr:uid="{FA76FA61-5160-48DA-90A6-31D8E6D2678C}"/>
    <hyperlink ref="B18" r:id="rId15" display="javascript:__doPostBack('ctl00$ctl00$mainContent$PageContent$UcGridViewStudentforRegistrar1$GridView1$ctl15$LinkButton1','')" xr:uid="{833C7106-779A-4316-81EB-F44E6342430E}"/>
    <hyperlink ref="B19" r:id="rId16" display="javascript:__doPostBack('ctl00$ctl00$mainContent$PageContent$UcGridViewStudentforRegistrar1$GridView1$ctl17$LinkButton1','')" xr:uid="{913A10CA-9383-441F-B2AC-4C352E028544}"/>
    <hyperlink ref="B20" r:id="rId17" display="javascript:__doPostBack('ctl00$ctl00$mainContent$PageContent$UcGridViewStudentforRegistrar1$GridView1$ctl18$LinkButton1','')" xr:uid="{9BD7B715-87F7-4E7A-BC04-D2DBCFE028B5}"/>
    <hyperlink ref="B21" r:id="rId18" display="javascript:__doPostBack('ctl00$ctl00$mainContent$PageContent$UcGridViewStudentforRegistrar1$GridView1$ctl19$LinkButton1','')" xr:uid="{4FFB47FC-5327-4CB2-9DF8-EE2E4D4AE403}"/>
    <hyperlink ref="B22" r:id="rId19" display="javascript:__doPostBack('ctl00$ctl00$mainContent$PageContent$UcGridViewStudentforRegistrar1$GridView1$ctl20$LinkButton1','')" xr:uid="{18D1E5BE-3917-48FF-9630-E94798E6B8A1}"/>
    <hyperlink ref="B23" r:id="rId20" display="javascript:__doPostBack('ctl00$ctl00$mainContent$PageContent$UcGridViewStudentforRegistrar1$GridView1$ctl21$LinkButton1','')" xr:uid="{C4E98A73-5CC6-4903-A8D6-4C34CA36971A}"/>
    <hyperlink ref="B24" r:id="rId21" display="javascript:__doPostBack('ctl00$ctl00$mainContent$PageContent$UcGridViewStudentforRegistrar1$GridView1$ctl02$LinkButton1','')" xr:uid="{409EBF03-A941-4080-BF07-99B912D3D172}"/>
    <hyperlink ref="B25" r:id="rId22" display="javascript:__doPostBack('ctl00$ctl00$mainContent$PageContent$UcGridViewStudentforRegistrar1$GridView1$ctl04$LinkButton1','')" xr:uid="{32FAC6F4-5AB1-4496-AE24-91AA1BE9EA36}"/>
    <hyperlink ref="B26" r:id="rId23" display="javascript:__doPostBack('ctl00$ctl00$mainContent$PageContent$UcGridViewStudentforRegistrar1$GridView1$ctl05$LinkButton1','')" xr:uid="{EE7A5EB8-8488-4E77-B9ED-FFA6A96A7708}"/>
    <hyperlink ref="B27" r:id="rId24" display="javascript:__doPostBack('ctl00$ctl00$mainContent$PageContent$UcGridViewStudentforRegistrar1$GridView1$ctl07$LinkButton1','')" xr:uid="{6D2BCA70-BC29-4DD3-A8D3-CDC43362FC79}"/>
    <hyperlink ref="B28" r:id="rId25" display="javascript:__doPostBack('ctl00$ctl00$mainContent$PageContent$UcGridViewStudentforRegistrar1$GridView1$ctl09$LinkButton1','')" xr:uid="{7B150EF6-66CE-43FB-8994-01D0548B07E2}"/>
    <hyperlink ref="B29" r:id="rId26" display="javascript:__doPostBack('ctl00$ctl00$mainContent$PageContent$UcGridViewStudentforRegistrar1$GridView1$ctl10$LinkButton1','')" xr:uid="{457648BC-DFA0-4A26-9DCF-A6A7365CB902}"/>
    <hyperlink ref="B35" r:id="rId27" display="javascript:__doPostBack('ctl00$ctl00$mainContent$PageContent$UcGridViewStudentforRegistrar1$GridView1$ctl11$LinkButton1','')" xr:uid="{FDFC2457-CEC4-4521-BB42-FFE4C3AF0883}"/>
    <hyperlink ref="B36" r:id="rId28" display="javascript:__doPostBack('ctl00$ctl00$mainContent$PageContent$UcGridViewStudentforRegistrar1$GridView1$ctl12$LinkButton1','')" xr:uid="{B44C1105-7B15-4727-B89D-78577F834C37}"/>
    <hyperlink ref="B37" r:id="rId29" display="javascript:__doPostBack('ctl00$ctl00$mainContent$PageContent$UcGridViewStudentforRegistrar1$GridView1$ctl13$LinkButton1','')" xr:uid="{5A43649D-40C6-48EB-B425-8ACBCA5ABF04}"/>
    <hyperlink ref="B38" r:id="rId30" display="javascript:__doPostBack('ctl00$ctl00$mainContent$PageContent$UcGridViewStudentforRegistrar1$GridView1$ctl14$LinkButton1','')" xr:uid="{F123C871-0A75-4530-BD47-31D74D3DDCE4}"/>
    <hyperlink ref="B39" r:id="rId31" display="javascript:__doPostBack('ctl00$ctl00$mainContent$PageContent$UcGridViewStudentforRegistrar1$GridView1$ctl15$LinkButton1','')" xr:uid="{B81FA01C-E5F9-4960-B7B4-A56378F039B5}"/>
    <hyperlink ref="B40" r:id="rId32" display="javascript:__doPostBack('ctl00$ctl00$mainContent$PageContent$UcGridViewStudentforRegistrar1$GridView1$ctl16$LinkButton1','')" xr:uid="{7B329ECF-37C2-4E11-8F30-93685E87106D}"/>
    <hyperlink ref="B41" r:id="rId33" display="javascript:__doPostBack('ctl00$ctl00$mainContent$PageContent$UcGridViewStudentforRegistrar1$GridView1$ctl17$LinkButton1','')" xr:uid="{059A0B8F-907B-4991-9305-94CF082C3EC6}"/>
    <hyperlink ref="B42" r:id="rId34" display="javascript:__doPostBack('ctl00$ctl00$mainContent$PageContent$UcGridViewStudentforRegistrar1$GridView1$ctl18$LinkButton1','')" xr:uid="{5C4ED7B8-07E8-43C4-96D6-E301A917E573}"/>
    <hyperlink ref="B45" r:id="rId35" display="javascript:__doPostBack('ctl00$ctl00$mainContent$PageContent$UcGridViewStudentforRegistrar1$GridView1$ctl20$LinkButton1','')" xr:uid="{0E5621AD-3F4F-4FEB-B653-B0F12AE57162}"/>
    <hyperlink ref="B46" r:id="rId36" display="javascript:__doPostBack('ctl00$ctl00$mainContent$PageContent$UcGridViewStudentforRegistrar1$GridView1$ctl21$LinkButton1','')" xr:uid="{1C361B6C-E510-4548-A193-E783F254C85A}"/>
    <hyperlink ref="B47" r:id="rId37" display="javascript:__doPostBack('ctl00$ctl00$mainContent$PageContent$UcGridViewStudentforRegistrar1$GridView1$ctl02$LinkButton1','')" xr:uid="{54CD1C33-6EA0-44A2-86BB-689580221815}"/>
    <hyperlink ref="B48" r:id="rId38" display="javascript:__doPostBack('ctl00$ctl00$mainContent$PageContent$UcGridViewStudentforRegistrar1$GridView1$ctl03$LinkButton1','')" xr:uid="{4A7C176B-7323-4ECD-8BC0-933521D9C92F}"/>
    <hyperlink ref="B49" r:id="rId39" display="javascript:__doPostBack('ctl00$ctl00$mainContent$PageContent$UcGridViewStudentforRegistrar1$GridView1$ctl04$LinkButton1','')" xr:uid="{7B1F7A68-45B8-43D9-9054-BFCBCBE85B49}"/>
    <hyperlink ref="B50" r:id="rId40" display="javascript:__doPostBack('ctl00$ctl00$mainContent$PageContent$UcGridViewStudentforRegistrar1$GridView1$ctl05$LinkButton1','')" xr:uid="{AC328E8B-1C73-4B89-973E-B5BA52EDAF71}"/>
    <hyperlink ref="B51" r:id="rId41" display="javascript:__doPostBack('ctl00$ctl00$mainContent$PageContent$UcGridViewStudentforRegistrar1$GridView1$ctl06$LinkButton1','')" xr:uid="{3219317C-07CA-4302-9EFF-EE3EAF368AB0}"/>
    <hyperlink ref="B52" r:id="rId42" display="javascript:__doPostBack('ctl00$ctl00$mainContent$PageContent$UcGridViewStudentforRegistrar1$GridView1$ctl07$LinkButton1','')" xr:uid="{8480E627-6BE9-4558-AEA7-59C9300E4270}"/>
    <hyperlink ref="B53" r:id="rId43" display="javascript:__doPostBack('ctl00$ctl00$mainContent$PageContent$UcGridViewStudentforRegistrar1$GridView1$ctl09$LinkButton1','')" xr:uid="{F325A1BB-AB36-43FA-B33F-6274D8DD6CD2}"/>
    <hyperlink ref="B54" r:id="rId44" display="javascript:__doPostBack('ctl00$ctl00$mainContent$PageContent$UcGridViewStudentforRegistrar1$GridView1$ctl10$LinkButton1','')" xr:uid="{42F84118-EDB8-4F20-B18A-10A392AA829B}"/>
    <hyperlink ref="B55" r:id="rId45" display="javascript:__doPostBack('ctl00$ctl00$mainContent$PageContent$UcGridViewStudentforRegistrar1$GridView1$ctl12$LinkButton1','')" xr:uid="{8498E57A-95C7-47BB-B6F5-B19322B326E4}"/>
    <hyperlink ref="B56" r:id="rId46" display="javascript:__doPostBack('ctl00$ctl00$mainContent$PageContent$UcGridViewStudentforRegistrar1$GridView1$ctl13$LinkButton1','')" xr:uid="{741DE0B3-3280-4DA0-B11B-20D18E304775}"/>
    <hyperlink ref="B57" r:id="rId47" display="javascript:__doPostBack('ctl00$ctl00$mainContent$PageContent$UcGridViewStudentforRegistrar1$GridView1$ctl14$LinkButton1','')" xr:uid="{9E3B2C02-A862-4055-AD75-D087E07B0D64}"/>
    <hyperlink ref="B58" r:id="rId48" display="javascript:__doPostBack('ctl00$ctl00$mainContent$PageContent$UcGridViewStudentforRegistrar1$GridView1$ctl16$LinkButton1','')" xr:uid="{5BCE7E4C-DA2D-4AC5-B282-34500BEB0FC6}"/>
    <hyperlink ref="B60" r:id="rId49" display="javascript:__doPostBack('ctl00$ctl00$mainContent$PageContent$UcGridViewStudentforRegistrar1$GridView1$ctl17$LinkButton1','')" xr:uid="{3F9D74EA-D56C-4B19-B081-D2123401C1BD}"/>
    <hyperlink ref="B61" r:id="rId50" display="javascript:__doPostBack('ctl00$ctl00$mainContent$PageContent$UcGridViewStudentforRegistrar1$GridView1$ctl18$LinkButton1','')" xr:uid="{FA474151-3ABE-4205-B36A-B935E113B93D}"/>
    <hyperlink ref="B62" r:id="rId51" display="javascript:__doPostBack('ctl00$ctl00$mainContent$PageContent$UcGridViewStudentforRegistrar1$GridView1$ctl19$LinkButton1','')" xr:uid="{210D1746-0F1C-4FB4-94A2-434B55AB7201}"/>
    <hyperlink ref="B63" r:id="rId52" display="javascript:__doPostBack('ctl00$ctl00$mainContent$PageContent$UcGridViewStudentforRegistrar1$GridView1$ctl21$LinkButton1','')" xr:uid="{140127C9-73B4-42DB-9798-0E0D76DBAF4F}"/>
    <hyperlink ref="B64" r:id="rId53" display="javascript:__doPostBack('ctl00$ctl00$mainContent$PageContent$UcGridViewStudentforRegistrar1$GridView1$ctl02$LinkButton1','')" xr:uid="{9B18DEEF-721B-42B1-9BDC-E1D838875340}"/>
    <hyperlink ref="B65" r:id="rId54" display="javascript:__doPostBack('ctl00$ctl00$mainContent$PageContent$UcGridViewStudentforRegistrar1$GridView1$ctl03$LinkButton1','')" xr:uid="{96FF6B72-62A4-4A3D-AC11-D962F6188285}"/>
    <hyperlink ref="B66" r:id="rId55" display="javascript:__doPostBack('ctl00$ctl00$mainContent$PageContent$UcGridViewStudentforRegistrar1$GridView1$ctl04$LinkButton1','')" xr:uid="{B14840A3-A66A-4A37-A67D-7F319EA1BB84}"/>
    <hyperlink ref="B67" r:id="rId56" display="javascript:__doPostBack('ctl00$ctl00$mainContent$PageContent$UcGridViewStudentforRegistrar1$GridView1$ctl05$LinkButton1','')" xr:uid="{F6B34DA6-5158-4C21-B8E9-DB201469C5EC}"/>
    <hyperlink ref="B68" r:id="rId57" display="javascript:__doPostBack('ctl00$ctl00$mainContent$PageContent$UcGridViewStudentforRegistrar1$GridView1$ctl06$LinkButton1','')" xr:uid="{39EDE7DF-05BC-455A-9CDE-34EA2F24C01E}"/>
    <hyperlink ref="B69" r:id="rId58" display="javascript:__doPostBack('ctl00$ctl00$mainContent$PageContent$UcGridViewStudentforRegistrar1$GridView1$ctl07$LinkButton1','')" xr:uid="{2D8C533C-42BB-4501-B8A0-F6670971B204}"/>
    <hyperlink ref="B70" r:id="rId59" display="javascript:__doPostBack('ctl00$ctl00$mainContent$PageContent$UcGridViewStudentforRegistrar1$GridView1$ctl08$LinkButton1','')" xr:uid="{7D048E28-6BCA-4A6C-B619-EC7BFA0C3D1A}"/>
    <hyperlink ref="B71" r:id="rId60" display="javascript:__doPostBack('ctl00$ctl00$mainContent$PageContent$UcGridViewStudentforRegistrar1$GridView1$ctl09$LinkButton1','')" xr:uid="{4A4A4C04-1BBD-4A89-97FD-BB01C63B1B63}"/>
    <hyperlink ref="B72" r:id="rId61" display="javascript:__doPostBack('ctl00$ctl00$mainContent$PageContent$UcGridViewStudentforRegistrar1$GridView1$ctl10$LinkButton1','')" xr:uid="{23633C56-1474-4E52-9881-ABD6F3FAE117}"/>
    <hyperlink ref="B73" r:id="rId62" display="javascript:__doPostBack('ctl00$ctl00$mainContent$PageContent$UcGridViewStudentforRegistrar1$GridView1$ctl11$LinkButton1','')" xr:uid="{30CCE2E6-59A1-43AE-BDBA-CAF1B8CE9982}"/>
    <hyperlink ref="B74" r:id="rId63" display="javascript:__doPostBack('ctl00$ctl00$mainContent$PageContent$UcGridViewStudentforRegistrar1$GridView1$ctl12$LinkButton1','')" xr:uid="{2EE288A0-1C2C-4B07-9CD6-660FDB8A4F90}"/>
    <hyperlink ref="B92" r:id="rId64" display="javascript:__doPostBack('ctl00$ctl00$mainContent$PageContent$UcGridViewStudentforRegistrar1$GridView1','Sort$STUDENT_ID')" xr:uid="{16A5A4FF-9791-4707-B4CE-147F4A9E10BF}"/>
    <hyperlink ref="B93" r:id="rId65" display="javascript:__doPostBack('ctl00$ctl00$mainContent$PageContent$UcGridViewStudentforRegistrar1$GridView1$ctl02$LinkButton1','')" xr:uid="{D68D0937-EC83-43BA-A8F8-C1619F0B6997}"/>
    <hyperlink ref="B94" r:id="rId66" display="javascript:__doPostBack('ctl00$ctl00$mainContent$PageContent$UcGridViewStudentforRegistrar1$GridView1$ctl03$LinkButton1','')" xr:uid="{9440D709-59AA-4589-9D07-4D71D8CD4931}"/>
    <hyperlink ref="B95" r:id="rId67" display="javascript:__doPostBack('ctl00$ctl00$mainContent$PageContent$UcGridViewStudentforRegistrar1$GridView1$ctl04$LinkButton1','')" xr:uid="{68AE8300-C35C-423F-87AD-0C0CF4CF8F5B}"/>
    <hyperlink ref="B96" r:id="rId68" display="javascript:__doPostBack('ctl00$ctl00$mainContent$PageContent$UcGridViewStudentforRegistrar1$GridView1$ctl05$LinkButton1','')" xr:uid="{B3260943-CFEA-4FF3-B6EB-9C0E6FE8189D}"/>
    <hyperlink ref="B97" r:id="rId69" display="javascript:__doPostBack('ctl00$ctl00$mainContent$PageContent$UcGridViewStudentforRegistrar1$GridView1$ctl06$LinkButton1','')" xr:uid="{8163A4FC-BF65-489D-B822-9C314EFDB2E1}"/>
    <hyperlink ref="B98" r:id="rId70" display="javascript:__doPostBack('ctl00$ctl00$mainContent$PageContent$UcGridViewStudentforRegistrar1$GridView1$ctl07$LinkButton1','')" xr:uid="{B64CA9C2-8DA3-49C6-A9E2-B9A67063F0C4}"/>
    <hyperlink ref="B99" r:id="rId71" display="javascript:__doPostBack('ctl00$ctl00$mainContent$PageContent$UcGridViewStudentforRegistrar1$GridView1$ctl08$LinkButton1','')" xr:uid="{1ABA50A2-D964-4645-AFCA-D96C81DA9107}"/>
    <hyperlink ref="B121" r:id="rId72" display="javascript:__doPostBack('ctl00$ctl00$mainContent$PageContent$UcGridViewStudentforRegistrar1$GridView1','Sort$STUDENT_ID')" xr:uid="{BC03C8D0-4450-499C-BAB0-9C53F9892804}"/>
    <hyperlink ref="B122" r:id="rId73" display="javascript:__doPostBack('ctl00$ctl00$mainContent$PageContent$UcGridViewStudentforRegistrar1$GridView1$ctl02$LinkButton1','')" xr:uid="{B578DF82-E148-4323-93EA-6925A5E9FE99}"/>
    <hyperlink ref="B123" r:id="rId74" display="javascript:__doPostBack('ctl00$ctl00$mainContent$PageContent$UcGridViewStudentforRegistrar1$GridView1$ctl03$LinkButton1','')" xr:uid="{21F33697-C96B-43CA-B4F6-A3F8BA6542BD}"/>
    <hyperlink ref="B124" r:id="rId75" display="javascript:__doPostBack('ctl00$ctl00$mainContent$PageContent$UcGridViewStudentforRegistrar1$GridView1$ctl04$LinkButton1','')" xr:uid="{FED6B51A-DDFB-4311-9A8A-B159DEF02150}"/>
    <hyperlink ref="B125" r:id="rId76" display="javascript:__doPostBack('ctl00$ctl00$mainContent$PageContent$UcGridViewStudentforRegistrar1$GridView1$ctl05$LinkButton1','')" xr:uid="{9E2916CF-BF72-49C5-B5B5-3E1275514501}"/>
    <hyperlink ref="B126" r:id="rId77" display="javascript:__doPostBack('ctl00$ctl00$mainContent$PageContent$UcGridViewStudentforRegistrar1$GridView1$ctl06$LinkButton1','')" xr:uid="{3F711255-6466-4526-8AEB-0951351E13FC}"/>
    <hyperlink ref="B127" r:id="rId78" display="javascript:__doPostBack('ctl00$ctl00$mainContent$PageContent$UcGridViewStudentforRegistrar1$GridView1$ctl08$LinkButton1','')" xr:uid="{31DE91E8-53D9-4C0E-A1A4-2CC2FF2DCF59}"/>
    <hyperlink ref="B128" r:id="rId79" display="javascript:__doPostBack('ctl00$ctl00$mainContent$PageContent$UcGridViewStudentforRegistrar1$GridView1$ctl09$LinkButton1','')" xr:uid="{6DCAA5BA-04A2-49A6-B342-2C0B5D35245D}"/>
    <hyperlink ref="B129" r:id="rId80" display="javascript:__doPostBack('ctl00$ctl00$mainContent$PageContent$UcGridViewStudentforRegistrar1$GridView1$ctl10$LinkButton1','')" xr:uid="{C040885E-12B0-44B6-BD68-AA54A3A86B89}"/>
    <hyperlink ref="B130" r:id="rId81" display="javascript:__doPostBack('ctl00$ctl00$mainContent$PageContent$UcGridViewStudentforRegistrar1$GridView1$ctl11$LinkButton1','')" xr:uid="{1DE02413-A85E-4E44-9352-0A2DD8F3A137}"/>
    <hyperlink ref="B131" r:id="rId82" display="javascript:__doPostBack('ctl00$ctl00$mainContent$PageContent$UcGridViewStudentforRegistrar1$GridView1$ctl12$LinkButton1','')" xr:uid="{DBF45366-F4FC-4C6E-80F6-707B4829C0D4}"/>
    <hyperlink ref="B132" r:id="rId83" display="javascript:__doPostBack('ctl00$ctl00$mainContent$PageContent$UcGridViewStudentforRegistrar1$GridView1$ctl15$LinkButton1','')" xr:uid="{81867D6F-3BF9-4917-96ED-78ECE78E5B4D}"/>
    <hyperlink ref="B43" r:id="rId84" display="javascript:__doPostBack('ctl00$ctl00$mainContent$PageContent$UcGridViewStudentforRegistrar1$GridView1$ctl17$LinkButton1','')" xr:uid="{CA588CF8-11F2-48CD-8733-CFA2EAFCE28B}"/>
    <hyperlink ref="B133" r:id="rId85" display="javascript:__doPostBack('ctl00$ctl00$mainContent$PageContent$UcGridViewStudentforRegistrar1$GridView1$ctl18$LinkButton1','')" xr:uid="{4BD0C343-424A-46D2-9FB4-FF69F10FB0D0}"/>
    <hyperlink ref="B134" r:id="rId86" display="javascript:__doPostBack('ctl00$ctl00$mainContent$PageContent$UcGridViewStudentforRegistrar1$GridView1$ctl19$LinkButton1','')" xr:uid="{A3713A34-B4D2-449F-A5F0-FB499CE7F1B6}"/>
    <hyperlink ref="B135" r:id="rId87" display="javascript:__doPostBack('ctl00$ctl00$mainContent$PageContent$UcGridViewStudentforRegistrar1$GridView1$ctl20$LinkButton1','')" xr:uid="{FC73E979-7037-44CE-AE37-2C512D885581}"/>
    <hyperlink ref="B136" r:id="rId88" display="javascript:__doPostBack('ctl00$ctl00$mainContent$PageContent$UcGridViewStudentforRegistrar1$GridView1$ctl21$LinkButton1','')" xr:uid="{CAB5274D-B209-4A0F-94F3-3ADC2DF545A9}"/>
    <hyperlink ref="B33" r:id="rId89" display="javascript:__doPostBack('ctl00$ctl00$mainContent$PageContent$UcGridViewStudentforRegistrar1$GridView1','Sort$STUDENT_ID')" xr:uid="{2A72E2B7-5EB6-46E4-BA61-D25734575B85}"/>
    <hyperlink ref="B59" r:id="rId90" display="javascript:__doPostBack('ctl00$ctl00$mainContent$PageContent$UcGridViewStudentforRegistrar1$GridView1','Sort$STUDENT_ID')" xr:uid="{6FC0ECB9-F07C-429A-826D-48BC76637ACE}"/>
    <hyperlink ref="B44" r:id="rId91" display="javascript:__doPostBack('ctl00$ctl00$mainContent$PageContent$UcGridViewStudentforRegistrar1$GridView1$ctl19$LinkButton1','')" xr:uid="{E6E9A60E-9553-48B5-B65A-F7D7D4A0FFE1}"/>
  </hyperlinks>
  <pageMargins left="0.7" right="0.7" top="0.75" bottom="0.75" header="0.3" footer="0.3"/>
  <pageSetup paperSize="9" orientation="portrait" horizontalDpi="4294967293" r:id="rId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0285E-1DF3-4EE4-9B22-801541A45846}">
  <dimension ref="A1:F135"/>
  <sheetViews>
    <sheetView tabSelected="1" workbookViewId="0">
      <selection activeCell="J21" sqref="J21"/>
    </sheetView>
  </sheetViews>
  <sheetFormatPr defaultRowHeight="22.5" x14ac:dyDescent="0.2"/>
  <cols>
    <col min="1" max="1" width="5.25" style="1" customWidth="1"/>
    <col min="2" max="2" width="12.625" style="1" customWidth="1"/>
    <col min="3" max="3" width="7.875" style="12" customWidth="1"/>
    <col min="4" max="4" width="11.375" style="12" customWidth="1"/>
    <col min="5" max="5" width="18.5" style="12" customWidth="1"/>
    <col min="6" max="6" width="25.5" style="12" customWidth="1"/>
    <col min="7" max="16384" width="9" style="1"/>
  </cols>
  <sheetData>
    <row r="1" spans="1:6" ht="24.6" customHeight="1" x14ac:dyDescent="0.35">
      <c r="A1" s="38" t="s">
        <v>605</v>
      </c>
      <c r="B1" s="38"/>
      <c r="C1" s="38"/>
      <c r="D1" s="38"/>
      <c r="E1" s="38"/>
      <c r="F1" s="38"/>
    </row>
    <row r="2" spans="1:6" ht="24.6" customHeight="1" x14ac:dyDescent="0.35">
      <c r="A2" s="38" t="s">
        <v>21</v>
      </c>
      <c r="B2" s="38"/>
      <c r="C2" s="38"/>
      <c r="D2" s="38"/>
      <c r="E2" s="38"/>
      <c r="F2" s="38"/>
    </row>
    <row r="3" spans="1:6" ht="24.75" customHeight="1" x14ac:dyDescent="0.2">
      <c r="A3" s="42" t="s">
        <v>396</v>
      </c>
      <c r="B3" s="42"/>
      <c r="C3" s="42"/>
      <c r="D3" s="42"/>
      <c r="E3" s="42"/>
      <c r="F3" s="42"/>
    </row>
    <row r="4" spans="1:6" ht="24.6" customHeight="1" x14ac:dyDescent="0.2">
      <c r="A4" s="2" t="s">
        <v>20</v>
      </c>
      <c r="B4" s="3" t="s">
        <v>0</v>
      </c>
      <c r="C4" s="4"/>
      <c r="D4" s="5" t="s">
        <v>1</v>
      </c>
      <c r="E4" s="6" t="s">
        <v>2</v>
      </c>
      <c r="F4" s="17" t="s">
        <v>148</v>
      </c>
    </row>
    <row r="5" spans="1:6" ht="24.6" customHeight="1" x14ac:dyDescent="0.2">
      <c r="A5" s="7">
        <v>1</v>
      </c>
      <c r="B5" s="8">
        <v>6411010001</v>
      </c>
      <c r="C5" s="9" t="s">
        <v>3</v>
      </c>
      <c r="D5" s="10" t="s">
        <v>274</v>
      </c>
      <c r="E5" s="11" t="s">
        <v>275</v>
      </c>
      <c r="F5" s="7"/>
    </row>
    <row r="6" spans="1:6" ht="24.6" customHeight="1" x14ac:dyDescent="0.2">
      <c r="A6" s="7">
        <v>2</v>
      </c>
      <c r="B6" s="8">
        <v>6411010003</v>
      </c>
      <c r="C6" s="9" t="s">
        <v>3</v>
      </c>
      <c r="D6" s="10" t="s">
        <v>276</v>
      </c>
      <c r="E6" s="11" t="s">
        <v>277</v>
      </c>
      <c r="F6" s="7"/>
    </row>
    <row r="7" spans="1:6" ht="24.6" customHeight="1" x14ac:dyDescent="0.2">
      <c r="A7" s="7">
        <v>3</v>
      </c>
      <c r="B7" s="8">
        <v>6411010005</v>
      </c>
      <c r="C7" s="9" t="s">
        <v>3</v>
      </c>
      <c r="D7" s="10" t="s">
        <v>278</v>
      </c>
      <c r="E7" s="11" t="s">
        <v>279</v>
      </c>
      <c r="F7" s="7"/>
    </row>
    <row r="8" spans="1:6" ht="24.6" customHeight="1" x14ac:dyDescent="0.2">
      <c r="A8" s="7">
        <v>4</v>
      </c>
      <c r="B8" s="8">
        <v>6411010007</v>
      </c>
      <c r="C8" s="9" t="s">
        <v>3</v>
      </c>
      <c r="D8" s="10" t="s">
        <v>13</v>
      </c>
      <c r="E8" s="11" t="s">
        <v>280</v>
      </c>
      <c r="F8" s="7"/>
    </row>
    <row r="9" spans="1:6" ht="24.6" customHeight="1" x14ac:dyDescent="0.2">
      <c r="A9" s="7">
        <v>5</v>
      </c>
      <c r="B9" s="8">
        <v>6411010008</v>
      </c>
      <c r="C9" s="9" t="s">
        <v>3</v>
      </c>
      <c r="D9" s="10" t="s">
        <v>281</v>
      </c>
      <c r="E9" s="11" t="s">
        <v>282</v>
      </c>
      <c r="F9" s="7"/>
    </row>
    <row r="10" spans="1:6" ht="24.6" customHeight="1" x14ac:dyDescent="0.2">
      <c r="A10" s="7">
        <v>6</v>
      </c>
      <c r="B10" s="8">
        <v>6411010009</v>
      </c>
      <c r="C10" s="9" t="s">
        <v>3</v>
      </c>
      <c r="D10" s="10" t="s">
        <v>283</v>
      </c>
      <c r="E10" s="11" t="s">
        <v>284</v>
      </c>
      <c r="F10" s="7"/>
    </row>
    <row r="11" spans="1:6" ht="24.6" customHeight="1" x14ac:dyDescent="0.2">
      <c r="A11" s="7">
        <v>7</v>
      </c>
      <c r="B11" s="8">
        <v>6411010010</v>
      </c>
      <c r="C11" s="9" t="s">
        <v>3</v>
      </c>
      <c r="D11" s="10" t="s">
        <v>285</v>
      </c>
      <c r="E11" s="11" t="s">
        <v>286</v>
      </c>
      <c r="F11" s="7"/>
    </row>
    <row r="12" spans="1:6" ht="24.6" customHeight="1" x14ac:dyDescent="0.2">
      <c r="A12" s="7">
        <v>8</v>
      </c>
      <c r="B12" s="8">
        <v>6411010012</v>
      </c>
      <c r="C12" s="9" t="s">
        <v>3</v>
      </c>
      <c r="D12" s="10" t="s">
        <v>287</v>
      </c>
      <c r="E12" s="11" t="s">
        <v>288</v>
      </c>
      <c r="F12" s="7"/>
    </row>
    <row r="13" spans="1:6" ht="24.6" customHeight="1" x14ac:dyDescent="0.2">
      <c r="A13" s="7">
        <v>9</v>
      </c>
      <c r="B13" s="8">
        <v>6411010014</v>
      </c>
      <c r="C13" s="9" t="s">
        <v>4</v>
      </c>
      <c r="D13" s="10" t="s">
        <v>289</v>
      </c>
      <c r="E13" s="11" t="s">
        <v>290</v>
      </c>
      <c r="F13" s="7"/>
    </row>
    <row r="14" spans="1:6" ht="24.6" customHeight="1" x14ac:dyDescent="0.2">
      <c r="A14" s="7">
        <v>10</v>
      </c>
      <c r="B14" s="8">
        <v>6411010016</v>
      </c>
      <c r="C14" s="9" t="s">
        <v>3</v>
      </c>
      <c r="D14" s="10" t="s">
        <v>291</v>
      </c>
      <c r="E14" s="11" t="s">
        <v>292</v>
      </c>
      <c r="F14" s="7"/>
    </row>
    <row r="15" spans="1:6" ht="24.6" customHeight="1" x14ac:dyDescent="0.2">
      <c r="A15" s="7">
        <v>11</v>
      </c>
      <c r="B15" s="8">
        <v>6411010017</v>
      </c>
      <c r="C15" s="9" t="s">
        <v>3</v>
      </c>
      <c r="D15" s="10" t="s">
        <v>293</v>
      </c>
      <c r="E15" s="11" t="s">
        <v>294</v>
      </c>
      <c r="F15" s="7"/>
    </row>
    <row r="16" spans="1:6" ht="24.6" customHeight="1" x14ac:dyDescent="0.2">
      <c r="A16" s="7">
        <v>12</v>
      </c>
      <c r="B16" s="8">
        <v>6411010018</v>
      </c>
      <c r="C16" s="9" t="s">
        <v>3</v>
      </c>
      <c r="D16" s="10" t="s">
        <v>295</v>
      </c>
      <c r="E16" s="11" t="s">
        <v>296</v>
      </c>
      <c r="F16" s="7"/>
    </row>
    <row r="17" spans="1:6" ht="24.6" customHeight="1" x14ac:dyDescent="0.2">
      <c r="A17" s="7">
        <v>13</v>
      </c>
      <c r="B17" s="8">
        <v>6411010021</v>
      </c>
      <c r="C17" s="9" t="s">
        <v>3</v>
      </c>
      <c r="D17" s="10" t="s">
        <v>297</v>
      </c>
      <c r="E17" s="11" t="s">
        <v>298</v>
      </c>
      <c r="F17" s="7"/>
    </row>
    <row r="18" spans="1:6" ht="24.6" customHeight="1" x14ac:dyDescent="0.2">
      <c r="A18" s="7">
        <v>14</v>
      </c>
      <c r="B18" s="8">
        <v>6411010024</v>
      </c>
      <c r="C18" s="9" t="s">
        <v>3</v>
      </c>
      <c r="D18" s="10" t="s">
        <v>299</v>
      </c>
      <c r="E18" s="11" t="s">
        <v>300</v>
      </c>
      <c r="F18" s="7"/>
    </row>
    <row r="19" spans="1:6" ht="24.6" customHeight="1" x14ac:dyDescent="0.2">
      <c r="A19" s="7">
        <v>15</v>
      </c>
      <c r="B19" s="8">
        <v>6411010026</v>
      </c>
      <c r="C19" s="9" t="s">
        <v>3</v>
      </c>
      <c r="D19" s="10" t="s">
        <v>301</v>
      </c>
      <c r="E19" s="11" t="s">
        <v>302</v>
      </c>
      <c r="F19" s="7"/>
    </row>
    <row r="20" spans="1:6" ht="24.6" customHeight="1" x14ac:dyDescent="0.2">
      <c r="A20" s="7">
        <v>16</v>
      </c>
      <c r="B20" s="8">
        <v>6411010027</v>
      </c>
      <c r="C20" s="9" t="s">
        <v>3</v>
      </c>
      <c r="D20" s="10" t="s">
        <v>303</v>
      </c>
      <c r="E20" s="11" t="s">
        <v>304</v>
      </c>
      <c r="F20" s="7"/>
    </row>
    <row r="21" spans="1:6" ht="24.6" customHeight="1" x14ac:dyDescent="0.2">
      <c r="A21" s="7">
        <v>17</v>
      </c>
      <c r="B21" s="8">
        <v>6411010028</v>
      </c>
      <c r="C21" s="9" t="s">
        <v>3</v>
      </c>
      <c r="D21" s="10" t="s">
        <v>305</v>
      </c>
      <c r="E21" s="11" t="s">
        <v>306</v>
      </c>
      <c r="F21" s="7"/>
    </row>
    <row r="22" spans="1:6" ht="24.6" customHeight="1" x14ac:dyDescent="0.2">
      <c r="A22" s="7">
        <v>18</v>
      </c>
      <c r="B22" s="8">
        <v>6411010029</v>
      </c>
      <c r="C22" s="9" t="s">
        <v>4</v>
      </c>
      <c r="D22" s="10" t="s">
        <v>307</v>
      </c>
      <c r="E22" s="11" t="s">
        <v>308</v>
      </c>
      <c r="F22" s="7"/>
    </row>
    <row r="23" spans="1:6" ht="24.6" customHeight="1" x14ac:dyDescent="0.2">
      <c r="A23" s="7">
        <v>19</v>
      </c>
      <c r="B23" s="8">
        <v>6411010031</v>
      </c>
      <c r="C23" s="9" t="s">
        <v>3</v>
      </c>
      <c r="D23" s="10" t="s">
        <v>309</v>
      </c>
      <c r="E23" s="11" t="s">
        <v>310</v>
      </c>
      <c r="F23" s="7"/>
    </row>
    <row r="24" spans="1:6" ht="24.6" customHeight="1" x14ac:dyDescent="0.2">
      <c r="A24" s="7">
        <v>20</v>
      </c>
      <c r="B24" s="8">
        <v>6411010033</v>
      </c>
      <c r="C24" s="9" t="s">
        <v>3</v>
      </c>
      <c r="D24" s="10" t="s">
        <v>311</v>
      </c>
      <c r="E24" s="11" t="s">
        <v>312</v>
      </c>
      <c r="F24" s="26"/>
    </row>
    <row r="25" spans="1:6" ht="24.6" customHeight="1" x14ac:dyDescent="0.2">
      <c r="A25" s="7">
        <v>21</v>
      </c>
      <c r="B25" s="8">
        <v>6411010034</v>
      </c>
      <c r="C25" s="9" t="s">
        <v>3</v>
      </c>
      <c r="D25" s="10" t="s">
        <v>313</v>
      </c>
      <c r="E25" s="11" t="s">
        <v>314</v>
      </c>
      <c r="F25" s="26"/>
    </row>
    <row r="26" spans="1:6" ht="24.6" customHeight="1" x14ac:dyDescent="0.2">
      <c r="A26" s="7">
        <v>22</v>
      </c>
      <c r="B26" s="8">
        <v>6411010038</v>
      </c>
      <c r="C26" s="9" t="s">
        <v>3</v>
      </c>
      <c r="D26" s="10" t="s">
        <v>315</v>
      </c>
      <c r="E26" s="11" t="s">
        <v>316</v>
      </c>
      <c r="F26" s="26"/>
    </row>
    <row r="27" spans="1:6" ht="24.6" customHeight="1" x14ac:dyDescent="0.2">
      <c r="A27" s="7">
        <v>23</v>
      </c>
      <c r="B27" s="8">
        <v>6411010039</v>
      </c>
      <c r="C27" s="9" t="s">
        <v>3</v>
      </c>
      <c r="D27" s="10" t="s">
        <v>317</v>
      </c>
      <c r="E27" s="11" t="s">
        <v>318</v>
      </c>
      <c r="F27" s="26"/>
    </row>
    <row r="28" spans="1:6" ht="24.6" customHeight="1" x14ac:dyDescent="0.2">
      <c r="A28" s="7">
        <v>24</v>
      </c>
      <c r="B28" s="8">
        <v>6411010042</v>
      </c>
      <c r="C28" s="9" t="s">
        <v>3</v>
      </c>
      <c r="D28" s="10" t="s">
        <v>319</v>
      </c>
      <c r="E28" s="11" t="s">
        <v>320</v>
      </c>
      <c r="F28" s="26"/>
    </row>
    <row r="29" spans="1:6" ht="24.6" customHeight="1" x14ac:dyDescent="0.2">
      <c r="A29" s="7">
        <v>25</v>
      </c>
      <c r="B29" s="8">
        <v>6411010043</v>
      </c>
      <c r="C29" s="9" t="s">
        <v>3</v>
      </c>
      <c r="D29" s="10" t="s">
        <v>321</v>
      </c>
      <c r="E29" s="11" t="s">
        <v>322</v>
      </c>
      <c r="F29" s="26"/>
    </row>
    <row r="30" spans="1:6" ht="24.6" customHeight="1" x14ac:dyDescent="0.35">
      <c r="A30" s="38" t="s">
        <v>605</v>
      </c>
      <c r="B30" s="38"/>
      <c r="C30" s="38"/>
      <c r="D30" s="38"/>
      <c r="E30" s="38"/>
      <c r="F30" s="38"/>
    </row>
    <row r="31" spans="1:6" ht="24.6" customHeight="1" x14ac:dyDescent="0.35">
      <c r="A31" s="38" t="s">
        <v>21</v>
      </c>
      <c r="B31" s="38"/>
      <c r="C31" s="38"/>
      <c r="D31" s="38"/>
      <c r="E31" s="38"/>
      <c r="F31" s="38"/>
    </row>
    <row r="32" spans="1:6" ht="24.6" customHeight="1" x14ac:dyDescent="0.2">
      <c r="A32" s="42" t="s">
        <v>396</v>
      </c>
      <c r="B32" s="42"/>
      <c r="C32" s="42"/>
      <c r="D32" s="42"/>
      <c r="E32" s="42"/>
      <c r="F32" s="42"/>
    </row>
    <row r="33" spans="1:6" ht="24.6" customHeight="1" x14ac:dyDescent="0.2">
      <c r="A33" s="2" t="s">
        <v>20</v>
      </c>
      <c r="B33" s="3" t="s">
        <v>0</v>
      </c>
      <c r="C33" s="4"/>
      <c r="D33" s="5" t="s">
        <v>1</v>
      </c>
      <c r="E33" s="6" t="s">
        <v>2</v>
      </c>
      <c r="F33" s="17" t="s">
        <v>148</v>
      </c>
    </row>
    <row r="34" spans="1:6" ht="24.6" customHeight="1" x14ac:dyDescent="0.2">
      <c r="A34" s="7">
        <v>26</v>
      </c>
      <c r="B34" s="8">
        <v>6411010045</v>
      </c>
      <c r="C34" s="9" t="s">
        <v>3</v>
      </c>
      <c r="D34" s="10" t="s">
        <v>10</v>
      </c>
      <c r="E34" s="11" t="s">
        <v>323</v>
      </c>
      <c r="F34" s="26"/>
    </row>
    <row r="35" spans="1:6" ht="24.6" customHeight="1" x14ac:dyDescent="0.2">
      <c r="A35" s="7">
        <v>27</v>
      </c>
      <c r="B35" s="8">
        <v>6411010047</v>
      </c>
      <c r="C35" s="9" t="s">
        <v>3</v>
      </c>
      <c r="D35" s="10" t="s">
        <v>324</v>
      </c>
      <c r="E35" s="11" t="s">
        <v>325</v>
      </c>
      <c r="F35" s="26"/>
    </row>
    <row r="36" spans="1:6" ht="24.6" customHeight="1" x14ac:dyDescent="0.2">
      <c r="A36" s="7">
        <v>28</v>
      </c>
      <c r="B36" s="8">
        <v>6411010048</v>
      </c>
      <c r="C36" s="9" t="s">
        <v>3</v>
      </c>
      <c r="D36" s="10" t="s">
        <v>326</v>
      </c>
      <c r="E36" s="11" t="s">
        <v>327</v>
      </c>
      <c r="F36" s="26"/>
    </row>
    <row r="37" spans="1:6" ht="24.6" customHeight="1" x14ac:dyDescent="0.2">
      <c r="A37" s="7">
        <v>29</v>
      </c>
      <c r="B37" s="8">
        <v>6411010050</v>
      </c>
      <c r="C37" s="9" t="s">
        <v>4</v>
      </c>
      <c r="D37" s="10" t="s">
        <v>328</v>
      </c>
      <c r="E37" s="11" t="s">
        <v>329</v>
      </c>
      <c r="F37" s="26"/>
    </row>
    <row r="38" spans="1:6" ht="24.6" customHeight="1" x14ac:dyDescent="0.2">
      <c r="A38" s="7">
        <v>30</v>
      </c>
      <c r="B38" s="8">
        <v>6411010051</v>
      </c>
      <c r="C38" s="9" t="s">
        <v>4</v>
      </c>
      <c r="D38" s="10" t="s">
        <v>330</v>
      </c>
      <c r="E38" s="11" t="s">
        <v>331</v>
      </c>
      <c r="F38" s="26"/>
    </row>
    <row r="39" spans="1:6" ht="24.6" customHeight="1" x14ac:dyDescent="0.2">
      <c r="A39" s="7">
        <v>31</v>
      </c>
      <c r="B39" s="8">
        <v>6411010055</v>
      </c>
      <c r="C39" s="9" t="s">
        <v>3</v>
      </c>
      <c r="D39" s="10" t="s">
        <v>332</v>
      </c>
      <c r="E39" s="11" t="s">
        <v>333</v>
      </c>
      <c r="F39" s="26"/>
    </row>
    <row r="40" spans="1:6" ht="24.6" customHeight="1" x14ac:dyDescent="0.2">
      <c r="A40" s="7">
        <v>32</v>
      </c>
      <c r="B40" s="8">
        <v>6411010058</v>
      </c>
      <c r="C40" s="9" t="s">
        <v>3</v>
      </c>
      <c r="D40" s="10" t="s">
        <v>334</v>
      </c>
      <c r="E40" s="11" t="s">
        <v>335</v>
      </c>
      <c r="F40" s="26"/>
    </row>
    <row r="41" spans="1:6" ht="24.6" customHeight="1" x14ac:dyDescent="0.2">
      <c r="A41" s="7">
        <v>33</v>
      </c>
      <c r="B41" s="8">
        <v>6411010059</v>
      </c>
      <c r="C41" s="9" t="s">
        <v>3</v>
      </c>
      <c r="D41" s="10" t="s">
        <v>336</v>
      </c>
      <c r="E41" s="11" t="s">
        <v>337</v>
      </c>
      <c r="F41" s="26"/>
    </row>
    <row r="42" spans="1:6" ht="24.6" customHeight="1" x14ac:dyDescent="0.2">
      <c r="A42" s="7">
        <v>34</v>
      </c>
      <c r="B42" s="8">
        <v>6411010060</v>
      </c>
      <c r="C42" s="9" t="s">
        <v>3</v>
      </c>
      <c r="D42" s="10" t="s">
        <v>338</v>
      </c>
      <c r="E42" s="11" t="s">
        <v>339</v>
      </c>
      <c r="F42" s="26"/>
    </row>
    <row r="43" spans="1:6" ht="24.6" customHeight="1" x14ac:dyDescent="0.2">
      <c r="A43" s="7">
        <v>35</v>
      </c>
      <c r="B43" s="8">
        <v>6411010061</v>
      </c>
      <c r="C43" s="9" t="s">
        <v>3</v>
      </c>
      <c r="D43" s="10" t="s">
        <v>340</v>
      </c>
      <c r="E43" s="11" t="s">
        <v>257</v>
      </c>
      <c r="F43" s="26"/>
    </row>
    <row r="44" spans="1:6" ht="24.6" customHeight="1" x14ac:dyDescent="0.2">
      <c r="A44" s="7">
        <v>36</v>
      </c>
      <c r="B44" s="8">
        <v>6411010062</v>
      </c>
      <c r="C44" s="9" t="s">
        <v>3</v>
      </c>
      <c r="D44" s="10" t="s">
        <v>281</v>
      </c>
      <c r="E44" s="11" t="s">
        <v>341</v>
      </c>
      <c r="F44" s="7"/>
    </row>
    <row r="45" spans="1:6" ht="24.6" customHeight="1" x14ac:dyDescent="0.2">
      <c r="A45" s="7">
        <v>37</v>
      </c>
      <c r="B45" s="8">
        <v>6411010063</v>
      </c>
      <c r="C45" s="9" t="s">
        <v>3</v>
      </c>
      <c r="D45" s="10" t="s">
        <v>342</v>
      </c>
      <c r="E45" s="11" t="s">
        <v>343</v>
      </c>
      <c r="F45" s="7"/>
    </row>
    <row r="46" spans="1:6" ht="24.6" customHeight="1" x14ac:dyDescent="0.2">
      <c r="A46" s="7">
        <v>38</v>
      </c>
      <c r="B46" s="8">
        <v>6411010064</v>
      </c>
      <c r="C46" s="9" t="s">
        <v>3</v>
      </c>
      <c r="D46" s="10" t="s">
        <v>344</v>
      </c>
      <c r="E46" s="11" t="s">
        <v>345</v>
      </c>
      <c r="F46" s="7"/>
    </row>
    <row r="47" spans="1:6" ht="24.6" customHeight="1" x14ac:dyDescent="0.2">
      <c r="A47" s="7">
        <v>39</v>
      </c>
      <c r="B47" s="8">
        <v>6411010065</v>
      </c>
      <c r="C47" s="9" t="s">
        <v>3</v>
      </c>
      <c r="D47" s="10" t="s">
        <v>346</v>
      </c>
      <c r="E47" s="11" t="s">
        <v>347</v>
      </c>
      <c r="F47" s="7"/>
    </row>
    <row r="48" spans="1:6" ht="24.6" customHeight="1" x14ac:dyDescent="0.2">
      <c r="A48" s="7">
        <v>40</v>
      </c>
      <c r="B48" s="8">
        <v>6411010067</v>
      </c>
      <c r="C48" s="9" t="s">
        <v>3</v>
      </c>
      <c r="D48" s="10" t="s">
        <v>348</v>
      </c>
      <c r="E48" s="11" t="s">
        <v>349</v>
      </c>
      <c r="F48" s="7"/>
    </row>
    <row r="49" spans="1:6" ht="24.6" customHeight="1" x14ac:dyDescent="0.2">
      <c r="A49" s="7">
        <v>41</v>
      </c>
      <c r="B49" s="8">
        <v>6411010068</v>
      </c>
      <c r="C49" s="9" t="s">
        <v>3</v>
      </c>
      <c r="D49" s="10" t="s">
        <v>348</v>
      </c>
      <c r="E49" s="11" t="s">
        <v>350</v>
      </c>
      <c r="F49" s="7"/>
    </row>
    <row r="50" spans="1:6" ht="24.6" customHeight="1" x14ac:dyDescent="0.2">
      <c r="A50" s="7">
        <v>42</v>
      </c>
      <c r="B50" s="8">
        <v>6411010070</v>
      </c>
      <c r="C50" s="9" t="s">
        <v>3</v>
      </c>
      <c r="D50" s="10" t="s">
        <v>351</v>
      </c>
      <c r="E50" s="11" t="s">
        <v>352</v>
      </c>
      <c r="F50" s="7"/>
    </row>
    <row r="51" spans="1:6" ht="24.6" customHeight="1" x14ac:dyDescent="0.2">
      <c r="A51" s="7">
        <v>43</v>
      </c>
      <c r="B51" s="8">
        <v>6411010072</v>
      </c>
      <c r="C51" s="9" t="s">
        <v>3</v>
      </c>
      <c r="D51" s="10" t="s">
        <v>353</v>
      </c>
      <c r="E51" s="11" t="s">
        <v>354</v>
      </c>
      <c r="F51" s="7"/>
    </row>
    <row r="52" spans="1:6" ht="24.6" customHeight="1" x14ac:dyDescent="0.2">
      <c r="A52" s="7">
        <v>44</v>
      </c>
      <c r="B52" s="8">
        <v>6411010073</v>
      </c>
      <c r="C52" s="9" t="s">
        <v>3</v>
      </c>
      <c r="D52" s="10" t="s">
        <v>355</v>
      </c>
      <c r="E52" s="11" t="s">
        <v>356</v>
      </c>
      <c r="F52" s="7"/>
    </row>
    <row r="53" spans="1:6" ht="24.6" customHeight="1" x14ac:dyDescent="0.2">
      <c r="A53" s="7">
        <v>45</v>
      </c>
      <c r="B53" s="8">
        <v>6411010074</v>
      </c>
      <c r="C53" s="9" t="s">
        <v>3</v>
      </c>
      <c r="D53" s="10" t="s">
        <v>357</v>
      </c>
      <c r="E53" s="11" t="s">
        <v>358</v>
      </c>
      <c r="F53" s="7"/>
    </row>
    <row r="54" spans="1:6" ht="24.6" customHeight="1" x14ac:dyDescent="0.2">
      <c r="A54" s="7">
        <v>46</v>
      </c>
      <c r="B54" s="8">
        <v>6411010075</v>
      </c>
      <c r="C54" s="9" t="s">
        <v>3</v>
      </c>
      <c r="D54" s="10" t="s">
        <v>359</v>
      </c>
      <c r="E54" s="11" t="s">
        <v>360</v>
      </c>
      <c r="F54" s="7"/>
    </row>
    <row r="55" spans="1:6" ht="24.6" customHeight="1" x14ac:dyDescent="0.2">
      <c r="A55" s="7">
        <v>47</v>
      </c>
      <c r="B55" s="8">
        <v>6411010077</v>
      </c>
      <c r="C55" s="9" t="s">
        <v>3</v>
      </c>
      <c r="D55" s="10" t="s">
        <v>361</v>
      </c>
      <c r="E55" s="11" t="s">
        <v>362</v>
      </c>
      <c r="F55" s="7"/>
    </row>
    <row r="56" spans="1:6" ht="24.6" customHeight="1" x14ac:dyDescent="0.2">
      <c r="A56" s="7">
        <v>48</v>
      </c>
      <c r="B56" s="8">
        <v>6411010078</v>
      </c>
      <c r="C56" s="9" t="s">
        <v>3</v>
      </c>
      <c r="D56" s="10" t="s">
        <v>12</v>
      </c>
      <c r="E56" s="11" t="s">
        <v>363</v>
      </c>
      <c r="F56" s="7"/>
    </row>
    <row r="57" spans="1:6" ht="24.6" customHeight="1" x14ac:dyDescent="0.2">
      <c r="A57" s="7">
        <v>49</v>
      </c>
      <c r="B57" s="8">
        <v>6411010079</v>
      </c>
      <c r="C57" s="9" t="s">
        <v>3</v>
      </c>
      <c r="D57" s="10" t="s">
        <v>364</v>
      </c>
      <c r="E57" s="11" t="s">
        <v>365</v>
      </c>
      <c r="F57" s="7"/>
    </row>
    <row r="58" spans="1:6" ht="24.6" customHeight="1" x14ac:dyDescent="0.2">
      <c r="A58" s="7">
        <v>50</v>
      </c>
      <c r="B58" s="8">
        <v>6411010082</v>
      </c>
      <c r="C58" s="9" t="s">
        <v>3</v>
      </c>
      <c r="D58" s="10" t="s">
        <v>366</v>
      </c>
      <c r="E58" s="11" t="s">
        <v>367</v>
      </c>
      <c r="F58" s="7"/>
    </row>
    <row r="59" spans="1:6" ht="24.6" customHeight="1" x14ac:dyDescent="0.35">
      <c r="A59" s="38" t="s">
        <v>605</v>
      </c>
      <c r="B59" s="38"/>
      <c r="C59" s="38"/>
      <c r="D59" s="38"/>
      <c r="E59" s="38"/>
      <c r="F59" s="38"/>
    </row>
    <row r="60" spans="1:6" ht="24.6" customHeight="1" x14ac:dyDescent="0.35">
      <c r="A60" s="38" t="s">
        <v>21</v>
      </c>
      <c r="B60" s="38"/>
      <c r="C60" s="38"/>
      <c r="D60" s="38"/>
      <c r="E60" s="38"/>
      <c r="F60" s="38"/>
    </row>
    <row r="61" spans="1:6" ht="24.6" customHeight="1" x14ac:dyDescent="0.2">
      <c r="A61" s="42" t="s">
        <v>396</v>
      </c>
      <c r="B61" s="42"/>
      <c r="C61" s="42"/>
      <c r="D61" s="42"/>
      <c r="E61" s="42"/>
      <c r="F61" s="42"/>
    </row>
    <row r="62" spans="1:6" ht="24.6" customHeight="1" x14ac:dyDescent="0.2">
      <c r="A62" s="2" t="s">
        <v>20</v>
      </c>
      <c r="B62" s="3" t="s">
        <v>0</v>
      </c>
      <c r="C62" s="4"/>
      <c r="D62" s="5" t="s">
        <v>1</v>
      </c>
      <c r="E62" s="6" t="s">
        <v>2</v>
      </c>
      <c r="F62" s="17" t="s">
        <v>148</v>
      </c>
    </row>
    <row r="63" spans="1:6" ht="24.6" customHeight="1" x14ac:dyDescent="0.2">
      <c r="A63" s="7">
        <v>51</v>
      </c>
      <c r="B63" s="8">
        <v>6411010083</v>
      </c>
      <c r="C63" s="9" t="s">
        <v>3</v>
      </c>
      <c r="D63" s="10" t="s">
        <v>368</v>
      </c>
      <c r="E63" s="11" t="s">
        <v>369</v>
      </c>
      <c r="F63" s="7"/>
    </row>
    <row r="64" spans="1:6" ht="24.6" customHeight="1" x14ac:dyDescent="0.2">
      <c r="A64" s="7">
        <v>52</v>
      </c>
      <c r="B64" s="8">
        <v>6411010086</v>
      </c>
      <c r="C64" s="9" t="s">
        <v>3</v>
      </c>
      <c r="D64" s="10" t="s">
        <v>370</v>
      </c>
      <c r="E64" s="11" t="s">
        <v>371</v>
      </c>
      <c r="F64" s="7"/>
    </row>
    <row r="65" spans="1:6" ht="24.6" customHeight="1" x14ac:dyDescent="0.2">
      <c r="A65" s="7">
        <v>53</v>
      </c>
      <c r="B65" s="8">
        <v>6411010088</v>
      </c>
      <c r="C65" s="9" t="s">
        <v>3</v>
      </c>
      <c r="D65" s="10" t="s">
        <v>372</v>
      </c>
      <c r="E65" s="11" t="s">
        <v>373</v>
      </c>
      <c r="F65" s="7"/>
    </row>
    <row r="66" spans="1:6" ht="24.6" customHeight="1" x14ac:dyDescent="0.2">
      <c r="A66" s="7">
        <v>54</v>
      </c>
      <c r="B66" s="8">
        <v>6411010091</v>
      </c>
      <c r="C66" s="9" t="s">
        <v>3</v>
      </c>
      <c r="D66" s="10" t="s">
        <v>374</v>
      </c>
      <c r="E66" s="11" t="s">
        <v>375</v>
      </c>
      <c r="F66" s="7"/>
    </row>
    <row r="67" spans="1:6" ht="24.6" customHeight="1" x14ac:dyDescent="0.2">
      <c r="A67" s="7">
        <v>55</v>
      </c>
      <c r="B67" s="8">
        <v>6411010094</v>
      </c>
      <c r="C67" s="9" t="s">
        <v>3</v>
      </c>
      <c r="D67" s="10" t="s">
        <v>376</v>
      </c>
      <c r="E67" s="11" t="s">
        <v>377</v>
      </c>
      <c r="F67" s="7"/>
    </row>
    <row r="68" spans="1:6" ht="24.6" customHeight="1" x14ac:dyDescent="0.2">
      <c r="A68" s="7">
        <v>56</v>
      </c>
      <c r="B68" s="8">
        <v>6411010096</v>
      </c>
      <c r="C68" s="9" t="s">
        <v>4</v>
      </c>
      <c r="D68" s="10" t="s">
        <v>378</v>
      </c>
      <c r="E68" s="11" t="s">
        <v>379</v>
      </c>
      <c r="F68" s="7"/>
    </row>
    <row r="69" spans="1:6" ht="24.6" customHeight="1" x14ac:dyDescent="0.2">
      <c r="A69" s="7">
        <v>57</v>
      </c>
      <c r="B69" s="8">
        <v>6411010097</v>
      </c>
      <c r="C69" s="9" t="s">
        <v>3</v>
      </c>
      <c r="D69" s="10" t="s">
        <v>380</v>
      </c>
      <c r="E69" s="11" t="s">
        <v>381</v>
      </c>
      <c r="F69" s="7"/>
    </row>
    <row r="70" spans="1:6" ht="24.6" customHeight="1" x14ac:dyDescent="0.2">
      <c r="A70" s="7">
        <v>58</v>
      </c>
      <c r="B70" s="8">
        <v>6411010098</v>
      </c>
      <c r="C70" s="9" t="s">
        <v>3</v>
      </c>
      <c r="D70" s="10" t="s">
        <v>382</v>
      </c>
      <c r="E70" s="11" t="s">
        <v>383</v>
      </c>
      <c r="F70" s="7"/>
    </row>
    <row r="71" spans="1:6" ht="24.6" customHeight="1" x14ac:dyDescent="0.2">
      <c r="A71" s="7">
        <v>59</v>
      </c>
      <c r="B71" s="8">
        <v>6411010099</v>
      </c>
      <c r="C71" s="9" t="s">
        <v>3</v>
      </c>
      <c r="D71" s="10" t="s">
        <v>9</v>
      </c>
      <c r="E71" s="11" t="s">
        <v>384</v>
      </c>
      <c r="F71" s="7"/>
    </row>
    <row r="72" spans="1:6" ht="24.6" customHeight="1" x14ac:dyDescent="0.2">
      <c r="A72" s="7">
        <v>60</v>
      </c>
      <c r="B72" s="8">
        <v>6411010101</v>
      </c>
      <c r="C72" s="9" t="s">
        <v>3</v>
      </c>
      <c r="D72" s="10" t="s">
        <v>385</v>
      </c>
      <c r="E72" s="11" t="s">
        <v>386</v>
      </c>
      <c r="F72" s="7"/>
    </row>
    <row r="73" spans="1:6" ht="24.6" customHeight="1" x14ac:dyDescent="0.2">
      <c r="A73" s="7">
        <v>61</v>
      </c>
      <c r="B73" s="8">
        <v>6411010104</v>
      </c>
      <c r="C73" s="9" t="s">
        <v>3</v>
      </c>
      <c r="D73" s="10" t="s">
        <v>387</v>
      </c>
      <c r="E73" s="11" t="s">
        <v>388</v>
      </c>
      <c r="F73" s="7"/>
    </row>
    <row r="74" spans="1:6" ht="24.6" customHeight="1" x14ac:dyDescent="0.2">
      <c r="A74" s="7">
        <v>62</v>
      </c>
      <c r="B74" s="8">
        <v>6411010109</v>
      </c>
      <c r="C74" s="9" t="s">
        <v>3</v>
      </c>
      <c r="D74" s="10" t="s">
        <v>326</v>
      </c>
      <c r="E74" s="11" t="s">
        <v>389</v>
      </c>
      <c r="F74" s="7"/>
    </row>
    <row r="75" spans="1:6" x14ac:dyDescent="0.2">
      <c r="A75" s="7">
        <v>63</v>
      </c>
      <c r="B75" s="8">
        <v>6411010110</v>
      </c>
      <c r="C75" s="9" t="s">
        <v>3</v>
      </c>
      <c r="D75" s="10" t="s">
        <v>390</v>
      </c>
      <c r="E75" s="11" t="s">
        <v>391</v>
      </c>
      <c r="F75" s="7"/>
    </row>
    <row r="76" spans="1:6" x14ac:dyDescent="0.2">
      <c r="A76" s="7">
        <v>64</v>
      </c>
      <c r="B76" s="8">
        <v>6411010112</v>
      </c>
      <c r="C76" s="9" t="s">
        <v>4</v>
      </c>
      <c r="D76" s="10" t="s">
        <v>392</v>
      </c>
      <c r="E76" s="11" t="s">
        <v>393</v>
      </c>
      <c r="F76" s="7"/>
    </row>
    <row r="77" spans="1:6" x14ac:dyDescent="0.2">
      <c r="A77" s="7">
        <v>65</v>
      </c>
      <c r="B77" s="8">
        <v>6411010113</v>
      </c>
      <c r="C77" s="9" t="s">
        <v>3</v>
      </c>
      <c r="D77" s="10" t="s">
        <v>394</v>
      </c>
      <c r="E77" s="11" t="s">
        <v>395</v>
      </c>
      <c r="F77" s="7"/>
    </row>
    <row r="78" spans="1:6" x14ac:dyDescent="0.2">
      <c r="B78" s="16"/>
      <c r="C78" s="13"/>
      <c r="D78" s="13"/>
      <c r="E78" s="13"/>
      <c r="F78" s="1"/>
    </row>
    <row r="79" spans="1:6" x14ac:dyDescent="0.2">
      <c r="B79" s="16"/>
      <c r="C79" s="13"/>
      <c r="D79" s="13"/>
      <c r="E79" s="13"/>
      <c r="F79" s="1"/>
    </row>
    <row r="80" spans="1:6" x14ac:dyDescent="0.2">
      <c r="B80" s="16"/>
      <c r="C80" s="13"/>
      <c r="D80" s="13"/>
      <c r="E80" s="13"/>
      <c r="F80" s="1"/>
    </row>
    <row r="81" spans="1:6" x14ac:dyDescent="0.2">
      <c r="B81" s="16"/>
      <c r="C81" s="13"/>
      <c r="D81" s="13"/>
      <c r="E81" s="13"/>
      <c r="F81" s="1"/>
    </row>
    <row r="82" spans="1:6" x14ac:dyDescent="0.2">
      <c r="B82" s="16"/>
      <c r="C82" s="13"/>
      <c r="D82" s="13"/>
      <c r="E82" s="13"/>
      <c r="F82" s="1"/>
    </row>
    <row r="83" spans="1:6" x14ac:dyDescent="0.2">
      <c r="B83" s="16"/>
      <c r="C83" s="13"/>
      <c r="D83" s="13"/>
      <c r="E83" s="13"/>
      <c r="F83" s="1"/>
    </row>
    <row r="84" spans="1:6" x14ac:dyDescent="0.2">
      <c r="B84" s="16"/>
      <c r="C84" s="13"/>
      <c r="D84" s="13"/>
      <c r="E84" s="13"/>
      <c r="F84" s="1"/>
    </row>
    <row r="85" spans="1:6" x14ac:dyDescent="0.2">
      <c r="B85" s="16"/>
      <c r="C85" s="13"/>
      <c r="D85" s="13"/>
      <c r="E85" s="13"/>
      <c r="F85" s="1"/>
    </row>
    <row r="86" spans="1:6" x14ac:dyDescent="0.2">
      <c r="B86" s="16"/>
      <c r="C86" s="13"/>
      <c r="D86" s="13"/>
      <c r="E86" s="13"/>
      <c r="F86" s="1"/>
    </row>
    <row r="87" spans="1:6" x14ac:dyDescent="0.2">
      <c r="B87" s="16"/>
      <c r="C87" s="13"/>
      <c r="D87" s="13"/>
      <c r="E87" s="13"/>
      <c r="F87" s="1"/>
    </row>
    <row r="88" spans="1:6" x14ac:dyDescent="0.2">
      <c r="B88" s="16"/>
      <c r="C88" s="13"/>
      <c r="D88" s="13"/>
      <c r="E88" s="13"/>
      <c r="F88" s="1"/>
    </row>
    <row r="89" spans="1:6" ht="24.6" customHeight="1" x14ac:dyDescent="0.35">
      <c r="A89" s="38" t="s">
        <v>605</v>
      </c>
      <c r="B89" s="38"/>
      <c r="C89" s="38"/>
      <c r="D89" s="38"/>
      <c r="E89" s="38"/>
      <c r="F89" s="38"/>
    </row>
    <row r="90" spans="1:6" ht="24.6" customHeight="1" x14ac:dyDescent="0.35">
      <c r="A90" s="38" t="s">
        <v>22</v>
      </c>
      <c r="B90" s="38"/>
      <c r="C90" s="38"/>
      <c r="D90" s="38"/>
      <c r="E90" s="38"/>
      <c r="F90" s="38"/>
    </row>
    <row r="91" spans="1:6" ht="24.6" customHeight="1" x14ac:dyDescent="0.2">
      <c r="A91" s="42" t="s">
        <v>396</v>
      </c>
      <c r="B91" s="42"/>
      <c r="C91" s="42"/>
      <c r="D91" s="42"/>
      <c r="E91" s="42"/>
      <c r="F91" s="42"/>
    </row>
    <row r="92" spans="1:6" ht="24.6" customHeight="1" x14ac:dyDescent="0.2">
      <c r="A92" s="2" t="s">
        <v>20</v>
      </c>
      <c r="B92" s="3" t="s">
        <v>0</v>
      </c>
      <c r="C92" s="4"/>
      <c r="D92" s="5" t="s">
        <v>1</v>
      </c>
      <c r="E92" s="6" t="s">
        <v>2</v>
      </c>
      <c r="F92" s="17" t="s">
        <v>148</v>
      </c>
    </row>
    <row r="93" spans="1:6" ht="24.6" customHeight="1" x14ac:dyDescent="0.2">
      <c r="A93" s="7">
        <v>1</v>
      </c>
      <c r="B93" s="8">
        <v>6411010004</v>
      </c>
      <c r="C93" s="9" t="s">
        <v>4</v>
      </c>
      <c r="D93" s="10" t="s">
        <v>397</v>
      </c>
      <c r="E93" s="11" t="s">
        <v>398</v>
      </c>
      <c r="F93" s="7"/>
    </row>
    <row r="94" spans="1:6" ht="24.6" customHeight="1" x14ac:dyDescent="0.2">
      <c r="A94" s="7">
        <v>2</v>
      </c>
      <c r="B94" s="8">
        <v>6411010011</v>
      </c>
      <c r="C94" s="9" t="s">
        <v>4</v>
      </c>
      <c r="D94" s="10" t="s">
        <v>399</v>
      </c>
      <c r="E94" s="11" t="s">
        <v>400</v>
      </c>
      <c r="F94" s="7"/>
    </row>
    <row r="95" spans="1:6" ht="24.6" customHeight="1" x14ac:dyDescent="0.2">
      <c r="A95" s="7">
        <v>3</v>
      </c>
      <c r="B95" s="8">
        <v>6411010019</v>
      </c>
      <c r="C95" s="9" t="s">
        <v>3</v>
      </c>
      <c r="D95" s="10" t="s">
        <v>14</v>
      </c>
      <c r="E95" s="11" t="s">
        <v>401</v>
      </c>
      <c r="F95" s="7"/>
    </row>
    <row r="96" spans="1:6" ht="24.6" customHeight="1" x14ac:dyDescent="0.2">
      <c r="A96" s="7">
        <v>4</v>
      </c>
      <c r="B96" s="8">
        <v>6411010020</v>
      </c>
      <c r="C96" s="9" t="s">
        <v>3</v>
      </c>
      <c r="D96" s="10" t="s">
        <v>402</v>
      </c>
      <c r="E96" s="11" t="s">
        <v>403</v>
      </c>
      <c r="F96" s="7"/>
    </row>
    <row r="97" spans="1:6" ht="24.6" customHeight="1" x14ac:dyDescent="0.2">
      <c r="A97" s="7">
        <v>5</v>
      </c>
      <c r="B97" s="8">
        <v>6411010022</v>
      </c>
      <c r="C97" s="9" t="s">
        <v>3</v>
      </c>
      <c r="D97" s="10" t="s">
        <v>404</v>
      </c>
      <c r="E97" s="11" t="s">
        <v>405</v>
      </c>
      <c r="F97" s="7"/>
    </row>
    <row r="98" spans="1:6" ht="24.6" customHeight="1" x14ac:dyDescent="0.2">
      <c r="A98" s="7">
        <v>6</v>
      </c>
      <c r="B98" s="8">
        <v>6411010023</v>
      </c>
      <c r="C98" s="9" t="s">
        <v>3</v>
      </c>
      <c r="D98" s="10" t="s">
        <v>406</v>
      </c>
      <c r="E98" s="11" t="s">
        <v>407</v>
      </c>
      <c r="F98" s="7"/>
    </row>
    <row r="99" spans="1:6" ht="24.6" customHeight="1" x14ac:dyDescent="0.2">
      <c r="A99" s="7">
        <v>7</v>
      </c>
      <c r="B99" s="8">
        <v>6411010036</v>
      </c>
      <c r="C99" s="9" t="s">
        <v>3</v>
      </c>
      <c r="D99" s="10" t="s">
        <v>408</v>
      </c>
      <c r="E99" s="11" t="s">
        <v>409</v>
      </c>
      <c r="F99" s="7"/>
    </row>
    <row r="100" spans="1:6" ht="24.6" customHeight="1" x14ac:dyDescent="0.2">
      <c r="A100" s="7">
        <v>8</v>
      </c>
      <c r="B100" s="8">
        <v>6411010040</v>
      </c>
      <c r="C100" s="9" t="s">
        <v>3</v>
      </c>
      <c r="D100" s="10" t="s">
        <v>410</v>
      </c>
      <c r="E100" s="11" t="s">
        <v>411</v>
      </c>
      <c r="F100" s="7"/>
    </row>
    <row r="101" spans="1:6" ht="24.6" customHeight="1" x14ac:dyDescent="0.2">
      <c r="A101" s="7">
        <v>9</v>
      </c>
      <c r="B101" s="8">
        <v>6411010044</v>
      </c>
      <c r="C101" s="9" t="s">
        <v>3</v>
      </c>
      <c r="D101" s="10" t="s">
        <v>412</v>
      </c>
      <c r="E101" s="11" t="s">
        <v>413</v>
      </c>
      <c r="F101" s="7"/>
    </row>
    <row r="102" spans="1:6" ht="24.6" customHeight="1" x14ac:dyDescent="0.2">
      <c r="A102" s="7">
        <v>10</v>
      </c>
      <c r="B102" s="8">
        <v>6411010049</v>
      </c>
      <c r="C102" s="9" t="s">
        <v>3</v>
      </c>
      <c r="D102" s="10" t="s">
        <v>414</v>
      </c>
      <c r="E102" s="11" t="s">
        <v>415</v>
      </c>
      <c r="F102" s="7"/>
    </row>
    <row r="103" spans="1:6" ht="24.6" customHeight="1" x14ac:dyDescent="0.2">
      <c r="A103" s="7">
        <v>11</v>
      </c>
      <c r="B103" s="8">
        <v>6411010057</v>
      </c>
      <c r="C103" s="9" t="s">
        <v>3</v>
      </c>
      <c r="D103" s="10" t="s">
        <v>5</v>
      </c>
      <c r="E103" s="11" t="s">
        <v>416</v>
      </c>
      <c r="F103" s="7"/>
    </row>
    <row r="104" spans="1:6" ht="24.6" customHeight="1" x14ac:dyDescent="0.2">
      <c r="A104" s="7">
        <v>12</v>
      </c>
      <c r="B104" s="8">
        <v>6411010087</v>
      </c>
      <c r="C104" s="9" t="s">
        <v>4</v>
      </c>
      <c r="D104" s="10" t="s">
        <v>417</v>
      </c>
      <c r="E104" s="11" t="s">
        <v>418</v>
      </c>
      <c r="F104" s="7"/>
    </row>
    <row r="105" spans="1:6" ht="24.6" customHeight="1" x14ac:dyDescent="0.2">
      <c r="A105" s="7">
        <v>13</v>
      </c>
      <c r="B105" s="8">
        <v>6411010092</v>
      </c>
      <c r="C105" s="9" t="s">
        <v>4</v>
      </c>
      <c r="D105" s="10" t="s">
        <v>419</v>
      </c>
      <c r="E105" s="11" t="s">
        <v>420</v>
      </c>
      <c r="F105" s="7"/>
    </row>
    <row r="106" spans="1:6" ht="24.6" customHeight="1" x14ac:dyDescent="0.2">
      <c r="A106" s="7">
        <v>14</v>
      </c>
      <c r="B106" s="8">
        <v>6411010100</v>
      </c>
      <c r="C106" s="9" t="s">
        <v>4</v>
      </c>
      <c r="D106" s="10" t="s">
        <v>421</v>
      </c>
      <c r="E106" s="11" t="s">
        <v>422</v>
      </c>
      <c r="F106" s="7"/>
    </row>
    <row r="107" spans="1:6" ht="24.6" customHeight="1" x14ac:dyDescent="0.2">
      <c r="A107" s="7">
        <v>15</v>
      </c>
      <c r="B107" s="8">
        <v>6411010105</v>
      </c>
      <c r="C107" s="9" t="s">
        <v>3</v>
      </c>
      <c r="D107" s="10" t="s">
        <v>423</v>
      </c>
      <c r="E107" s="11" t="s">
        <v>424</v>
      </c>
      <c r="F107" s="7"/>
    </row>
    <row r="108" spans="1:6" ht="24.6" customHeight="1" x14ac:dyDescent="0.2">
      <c r="A108" s="7">
        <v>16</v>
      </c>
      <c r="B108" s="8">
        <v>6411010107</v>
      </c>
      <c r="C108" s="9" t="s">
        <v>3</v>
      </c>
      <c r="D108" s="10" t="s">
        <v>425</v>
      </c>
      <c r="E108" s="11" t="s">
        <v>426</v>
      </c>
      <c r="F108" s="7"/>
    </row>
    <row r="109" spans="1:6" ht="24.6" customHeight="1" x14ac:dyDescent="0.2">
      <c r="A109" s="7">
        <v>17</v>
      </c>
      <c r="B109" s="8">
        <v>6411010108</v>
      </c>
      <c r="C109" s="9" t="s">
        <v>4</v>
      </c>
      <c r="D109" s="10" t="s">
        <v>427</v>
      </c>
      <c r="E109" s="11" t="s">
        <v>428</v>
      </c>
      <c r="F109" s="7"/>
    </row>
    <row r="110" spans="1:6" ht="24.6" customHeight="1" x14ac:dyDescent="0.2">
      <c r="A110" s="7">
        <v>18</v>
      </c>
      <c r="B110" s="8">
        <v>6411010116</v>
      </c>
      <c r="C110" s="9" t="s">
        <v>3</v>
      </c>
      <c r="D110" s="10" t="s">
        <v>6</v>
      </c>
      <c r="E110" s="11" t="s">
        <v>18</v>
      </c>
      <c r="F110" s="7"/>
    </row>
    <row r="119" spans="1:6" ht="24.6" customHeight="1" x14ac:dyDescent="0.35">
      <c r="A119" s="38" t="s">
        <v>605</v>
      </c>
      <c r="B119" s="38"/>
      <c r="C119" s="38"/>
      <c r="D119" s="38"/>
      <c r="E119" s="38"/>
      <c r="F119" s="38"/>
    </row>
    <row r="120" spans="1:6" ht="24.6" customHeight="1" x14ac:dyDescent="0.35">
      <c r="A120" s="38" t="s">
        <v>23</v>
      </c>
      <c r="B120" s="38"/>
      <c r="C120" s="38"/>
      <c r="D120" s="38"/>
      <c r="E120" s="38"/>
      <c r="F120" s="38"/>
    </row>
    <row r="121" spans="1:6" ht="24.6" customHeight="1" x14ac:dyDescent="0.2">
      <c r="A121" s="41" t="s">
        <v>396</v>
      </c>
      <c r="B121" s="41"/>
      <c r="C121" s="41"/>
      <c r="D121" s="41"/>
      <c r="E121" s="41"/>
      <c r="F121" s="41"/>
    </row>
    <row r="122" spans="1:6" ht="24.6" customHeight="1" x14ac:dyDescent="0.2">
      <c r="A122" s="2" t="s">
        <v>20</v>
      </c>
      <c r="B122" s="3" t="s">
        <v>0</v>
      </c>
      <c r="C122" s="4"/>
      <c r="D122" s="5" t="s">
        <v>1</v>
      </c>
      <c r="E122" s="6" t="s">
        <v>2</v>
      </c>
      <c r="F122" s="17" t="s">
        <v>148</v>
      </c>
    </row>
    <row r="123" spans="1:6" ht="24.6" customHeight="1" x14ac:dyDescent="0.2">
      <c r="A123" s="7">
        <v>1</v>
      </c>
      <c r="B123" s="8">
        <v>6411010006</v>
      </c>
      <c r="C123" s="9" t="s">
        <v>3</v>
      </c>
      <c r="D123" s="35" t="s">
        <v>278</v>
      </c>
      <c r="E123" s="36" t="s">
        <v>608</v>
      </c>
      <c r="F123" s="17"/>
    </row>
    <row r="124" spans="1:6" ht="24.6" customHeight="1" x14ac:dyDescent="0.2">
      <c r="A124" s="7">
        <v>2</v>
      </c>
      <c r="B124" s="8">
        <v>6411010013</v>
      </c>
      <c r="C124" s="9" t="s">
        <v>4</v>
      </c>
      <c r="D124" s="10" t="s">
        <v>429</v>
      </c>
      <c r="E124" s="11" t="s">
        <v>430</v>
      </c>
      <c r="F124" s="7"/>
    </row>
    <row r="125" spans="1:6" ht="24.6" customHeight="1" x14ac:dyDescent="0.2">
      <c r="A125" s="7">
        <v>3</v>
      </c>
      <c r="B125" s="8">
        <v>6411010025</v>
      </c>
      <c r="C125" s="9" t="s">
        <v>3</v>
      </c>
      <c r="D125" s="10" t="s">
        <v>431</v>
      </c>
      <c r="E125" s="11" t="s">
        <v>432</v>
      </c>
      <c r="F125" s="7"/>
    </row>
    <row r="126" spans="1:6" ht="24.6" customHeight="1" x14ac:dyDescent="0.2">
      <c r="A126" s="7">
        <v>4</v>
      </c>
      <c r="B126" s="8">
        <v>6411010030</v>
      </c>
      <c r="C126" s="9" t="s">
        <v>4</v>
      </c>
      <c r="D126" s="10" t="s">
        <v>433</v>
      </c>
      <c r="E126" s="11" t="s">
        <v>434</v>
      </c>
      <c r="F126" s="7"/>
    </row>
    <row r="127" spans="1:6" ht="24.6" customHeight="1" x14ac:dyDescent="0.2">
      <c r="A127" s="7">
        <v>5</v>
      </c>
      <c r="B127" s="8">
        <v>6411010035</v>
      </c>
      <c r="C127" s="9" t="s">
        <v>3</v>
      </c>
      <c r="D127" s="10" t="s">
        <v>435</v>
      </c>
      <c r="E127" s="11" t="s">
        <v>436</v>
      </c>
      <c r="F127" s="7"/>
    </row>
    <row r="128" spans="1:6" ht="24.6" customHeight="1" x14ac:dyDescent="0.2">
      <c r="A128" s="7">
        <v>6</v>
      </c>
      <c r="B128" s="8">
        <v>6411010056</v>
      </c>
      <c r="C128" s="9" t="s">
        <v>3</v>
      </c>
      <c r="D128" s="10" t="s">
        <v>437</v>
      </c>
      <c r="E128" s="11" t="s">
        <v>438</v>
      </c>
      <c r="F128" s="7"/>
    </row>
    <row r="129" spans="1:6" ht="24.6" customHeight="1" x14ac:dyDescent="0.2">
      <c r="A129" s="7">
        <v>7</v>
      </c>
      <c r="B129" s="8">
        <v>6411010084</v>
      </c>
      <c r="C129" s="9" t="s">
        <v>3</v>
      </c>
      <c r="D129" s="10" t="s">
        <v>439</v>
      </c>
      <c r="E129" s="11" t="s">
        <v>440</v>
      </c>
      <c r="F129" s="7"/>
    </row>
    <row r="130" spans="1:6" ht="24.6" customHeight="1" x14ac:dyDescent="0.2">
      <c r="A130" s="7">
        <v>8</v>
      </c>
      <c r="B130" s="8">
        <v>6411010090</v>
      </c>
      <c r="C130" s="9" t="s">
        <v>3</v>
      </c>
      <c r="D130" s="10" t="s">
        <v>441</v>
      </c>
      <c r="E130" s="11" t="s">
        <v>442</v>
      </c>
      <c r="F130" s="7"/>
    </row>
    <row r="131" spans="1:6" ht="24.6" customHeight="1" x14ac:dyDescent="0.2">
      <c r="A131" s="7">
        <v>9</v>
      </c>
      <c r="B131" s="8">
        <v>6411010103</v>
      </c>
      <c r="C131" s="9" t="s">
        <v>3</v>
      </c>
      <c r="D131" s="10" t="s">
        <v>443</v>
      </c>
      <c r="E131" s="11" t="s">
        <v>444</v>
      </c>
      <c r="F131" s="7"/>
    </row>
    <row r="132" spans="1:6" ht="24.6" customHeight="1" x14ac:dyDescent="0.2"/>
    <row r="133" spans="1:6" ht="24.6" customHeight="1" x14ac:dyDescent="0.2"/>
    <row r="134" spans="1:6" ht="24.6" customHeight="1" x14ac:dyDescent="0.2"/>
    <row r="135" spans="1:6" ht="24.6" customHeight="1" x14ac:dyDescent="0.2"/>
  </sheetData>
  <mergeCells count="15">
    <mergeCell ref="A121:F121"/>
    <mergeCell ref="A1:F1"/>
    <mergeCell ref="A2:F2"/>
    <mergeCell ref="A120:F120"/>
    <mergeCell ref="A3:F3"/>
    <mergeCell ref="A30:F30"/>
    <mergeCell ref="A31:F31"/>
    <mergeCell ref="A32:F32"/>
    <mergeCell ref="A59:F59"/>
    <mergeCell ref="A60:F60"/>
    <mergeCell ref="A61:F61"/>
    <mergeCell ref="A89:F89"/>
    <mergeCell ref="A90:F90"/>
    <mergeCell ref="A91:F91"/>
    <mergeCell ref="A119:F119"/>
  </mergeCells>
  <hyperlinks>
    <hyperlink ref="B4" r:id="rId1" display="javascript:__doPostBack('ctl00$ctl00$mainContent$PageContent$UcGridViewStudentforRegistrar1$GridView1','Sort$STUDENT_ID')" xr:uid="{C2543E8B-61BA-49D1-8537-47AB1FBEC875}"/>
    <hyperlink ref="B5" r:id="rId2" display="javascript:__doPostBack('ctl00$ctl00$mainContent$PageContent$UcGridViewStudentforRegistrar1$GridView1$ctl02$LinkButton1','')" xr:uid="{2D7ACB7A-BF9C-44D3-B43B-DF626701690C}"/>
    <hyperlink ref="B6" r:id="rId3" display="javascript:__doPostBack('ctl00$ctl00$mainContent$PageContent$UcGridViewStudentforRegistrar1$GridView1$ctl04$LinkButton1','')" xr:uid="{3C76F507-318D-4076-B6AC-3FA533B848A6}"/>
    <hyperlink ref="B7" r:id="rId4" display="javascript:__doPostBack('ctl00$ctl00$mainContent$PageContent$UcGridViewStudentforRegistrar1$GridView1$ctl05$LinkButton1','')" xr:uid="{5A6B6E2E-DBCC-4FC0-A9A4-23B793394040}"/>
    <hyperlink ref="B8" r:id="rId5" display="javascript:__doPostBack('ctl00$ctl00$mainContent$PageContent$UcGridViewStudentforRegistrar1$GridView1$ctl06$LinkButton1','')" xr:uid="{10E10623-01C6-497B-A99C-2777CDAF0711}"/>
    <hyperlink ref="B9" r:id="rId6" display="javascript:__doPostBack('ctl00$ctl00$mainContent$PageContent$UcGridViewStudentforRegistrar1$GridView1$ctl07$LinkButton1','')" xr:uid="{1C37709F-06E1-44CE-B428-A29FE0E2AAD3}"/>
    <hyperlink ref="B10" r:id="rId7" display="javascript:__doPostBack('ctl00$ctl00$mainContent$PageContent$UcGridViewStudentforRegistrar1$GridView1$ctl08$LinkButton1','')" xr:uid="{15A5AAD7-A442-4AE1-94B7-E3D99EE01306}"/>
    <hyperlink ref="B11" r:id="rId8" display="javascript:__doPostBack('ctl00$ctl00$mainContent$PageContent$UcGridViewStudentforRegistrar1$GridView1$ctl09$LinkButton1','')" xr:uid="{9A66E596-FC6B-42FB-8553-BE7311F4D4BC}"/>
    <hyperlink ref="B12" r:id="rId9" display="javascript:__doPostBack('ctl00$ctl00$mainContent$PageContent$UcGridViewStudentforRegistrar1$GridView1$ctl10$LinkButton1','')" xr:uid="{05282706-CFD9-4F09-82D1-C54433E62DCF}"/>
    <hyperlink ref="B13" r:id="rId10" display="javascript:__doPostBack('ctl00$ctl00$mainContent$PageContent$UcGridViewStudentforRegistrar1$GridView1$ctl11$LinkButton1','')" xr:uid="{A0717A08-6D78-4F36-A9C1-E20388D26346}"/>
    <hyperlink ref="B14" r:id="rId11" display="javascript:__doPostBack('ctl00$ctl00$mainContent$PageContent$UcGridViewStudentforRegistrar1$GridView1$ctl12$LinkButton1','')" xr:uid="{0798D3C1-D3FF-436A-AD78-84119FC3B923}"/>
    <hyperlink ref="B15" r:id="rId12" display="javascript:__doPostBack('ctl00$ctl00$mainContent$PageContent$UcGridViewStudentforRegistrar1$GridView1$ctl13$LinkButton1','')" xr:uid="{7237927F-C4EB-4F1A-87F0-157DD0ECC427}"/>
    <hyperlink ref="B16" r:id="rId13" display="javascript:__doPostBack('ctl00$ctl00$mainContent$PageContent$UcGridViewStudentforRegistrar1$GridView1$ctl14$LinkButton1','')" xr:uid="{C12F230C-ED1F-4380-996E-47F124FB8ACE}"/>
    <hyperlink ref="B17" r:id="rId14" display="javascript:__doPostBack('ctl00$ctl00$mainContent$PageContent$UcGridViewStudentforRegistrar1$GridView1$ctl15$LinkButton1','')" xr:uid="{B5E2E4B1-ED94-4466-9E60-8BA464665220}"/>
    <hyperlink ref="B18" r:id="rId15" display="javascript:__doPostBack('ctl00$ctl00$mainContent$PageContent$UcGridViewStudentforRegistrar1$GridView1$ctl16$LinkButton1','')" xr:uid="{09E0B86F-7DE4-4906-9274-03CA93D64726}"/>
    <hyperlink ref="B19" r:id="rId16" display="javascript:__doPostBack('ctl00$ctl00$mainContent$PageContent$UcGridViewStudentforRegistrar1$GridView1$ctl17$LinkButton1','')" xr:uid="{CC3836E2-F4D3-4DF0-B62D-0AE4A0F09DCD}"/>
    <hyperlink ref="B20" r:id="rId17" display="javascript:__doPostBack('ctl00$ctl00$mainContent$PageContent$UcGridViewStudentforRegistrar1$GridView1$ctl18$LinkButton1','')" xr:uid="{2520C21C-8CE6-4816-9921-7D6A9F3CC6EC}"/>
    <hyperlink ref="B21" r:id="rId18" display="javascript:__doPostBack('ctl00$ctl00$mainContent$PageContent$UcGridViewStudentforRegistrar1$GridView1$ctl19$LinkButton1','')" xr:uid="{9431CCB4-CD0D-4386-A3AE-1779D8D73491}"/>
    <hyperlink ref="B22" r:id="rId19" display="javascript:__doPostBack('ctl00$ctl00$mainContent$PageContent$UcGridViewStudentforRegistrar1$GridView1$ctl20$LinkButton1','')" xr:uid="{6B3E8D9A-CBAD-4979-A983-CE8CD5DD60F2}"/>
    <hyperlink ref="B23" r:id="rId20" display="javascript:__doPostBack('ctl00$ctl00$mainContent$PageContent$UcGridViewStudentforRegistrar1$GridView1$ctl21$LinkButton1','')" xr:uid="{44948128-F593-496E-86E9-89500240606E}"/>
    <hyperlink ref="B24" r:id="rId21" display="javascript:__doPostBack('ctl00$ctl00$mainContent$PageContent$UcGridViewStudentforRegistrar1$GridView1$ctl03$LinkButton1','')" xr:uid="{B0917AD1-0673-40E0-8B47-643474DFDFF9}"/>
    <hyperlink ref="B25" r:id="rId22" display="javascript:__doPostBack('ctl00$ctl00$mainContent$PageContent$UcGridViewStudentforRegistrar1$GridView1$ctl04$LinkButton1','')" xr:uid="{A2EBF8B8-ACDB-4059-9B85-AD8737FB0935}"/>
    <hyperlink ref="B26" r:id="rId23" display="javascript:__doPostBack('ctl00$ctl00$mainContent$PageContent$UcGridViewStudentforRegistrar1$GridView1$ctl05$LinkButton1','')" xr:uid="{3D5FC14D-F4E0-42C8-BF0E-EE9E27768B70}"/>
    <hyperlink ref="B27" r:id="rId24" display="javascript:__doPostBack('ctl00$ctl00$mainContent$PageContent$UcGridViewStudentforRegistrar1$GridView1$ctl06$LinkButton1','')" xr:uid="{7160D90D-4860-428C-9CFC-67DB65866190}"/>
    <hyperlink ref="B28" r:id="rId25" display="javascript:__doPostBack('ctl00$ctl00$mainContent$PageContent$UcGridViewStudentforRegistrar1$GridView1$ctl08$LinkButton1','')" xr:uid="{D00BF7FE-6234-4628-BDAC-B247284BD85C}"/>
    <hyperlink ref="B29" r:id="rId26" display="javascript:__doPostBack('ctl00$ctl00$mainContent$PageContent$UcGridViewStudentforRegistrar1$GridView1$ctl09$LinkButton1','')" xr:uid="{4CD3892A-6F62-4BEB-803B-C0AB91EEDF93}"/>
    <hyperlink ref="B34" r:id="rId27" display="javascript:__doPostBack('ctl00$ctl00$mainContent$PageContent$UcGridViewStudentforRegistrar1$GridView1$ctl10$LinkButton1','')" xr:uid="{A5161065-7591-47B9-BB36-C69519CAAC99}"/>
    <hyperlink ref="B35" r:id="rId28" display="javascript:__doPostBack('ctl00$ctl00$mainContent$PageContent$UcGridViewStudentforRegistrar1$GridView1$ctl12$LinkButton1','')" xr:uid="{2C8EE665-98D0-45A0-9A1A-9F991C2C36BE}"/>
    <hyperlink ref="B36" r:id="rId29" display="javascript:__doPostBack('ctl00$ctl00$mainContent$PageContent$UcGridViewStudentforRegistrar1$GridView1$ctl13$LinkButton1','')" xr:uid="{9B2942B0-8A89-459E-91DD-A8049756A11D}"/>
    <hyperlink ref="B37" r:id="rId30" display="javascript:__doPostBack('ctl00$ctl00$mainContent$PageContent$UcGridViewStudentforRegistrar1$GridView1$ctl14$LinkButton1','')" xr:uid="{60BBA184-023F-4085-958B-75FCA9F9F09E}"/>
    <hyperlink ref="B38" r:id="rId31" display="javascript:__doPostBack('ctl00$ctl00$mainContent$PageContent$UcGridViewStudentforRegistrar1$GridView1$ctl15$LinkButton1','')" xr:uid="{A6415DD4-AAC2-42D2-B7CE-845AE388AA7D}"/>
    <hyperlink ref="B39" r:id="rId32" display="javascript:__doPostBack('ctl00$ctl00$mainContent$PageContent$UcGridViewStudentforRegistrar1$GridView1$ctl17$LinkButton1','')" xr:uid="{53EFE222-1797-4A28-B4A6-8A8BD9EC588E}"/>
    <hyperlink ref="B40" r:id="rId33" display="javascript:__doPostBack('ctl00$ctl00$mainContent$PageContent$UcGridViewStudentforRegistrar1$GridView1$ctl18$LinkButton1','')" xr:uid="{BBB67034-C62A-40C1-899E-68BA36684DB5}"/>
    <hyperlink ref="B41" r:id="rId34" display="javascript:__doPostBack('ctl00$ctl00$mainContent$PageContent$UcGridViewStudentforRegistrar1$GridView1$ctl19$LinkButton1','')" xr:uid="{EA8BFE61-DF8D-46B8-99A2-EAA9158567EC}"/>
    <hyperlink ref="B42" r:id="rId35" display="javascript:__doPostBack('ctl00$ctl00$mainContent$PageContent$UcGridViewStudentforRegistrar1$GridView1$ctl20$LinkButton1','')" xr:uid="{7C2BDA6A-4A84-423E-8CA5-FF5B1802E459}"/>
    <hyperlink ref="B43" r:id="rId36" display="javascript:__doPostBack('ctl00$ctl00$mainContent$PageContent$UcGridViewStudentforRegistrar1$GridView1$ctl21$LinkButton1','')" xr:uid="{6A3A446B-F773-4952-8A49-BC15AE9AE953}"/>
    <hyperlink ref="B44" r:id="rId37" display="javascript:__doPostBack('ctl00$ctl00$mainContent$PageContent$UcGridViewStudentforRegistrar1$GridView1$ctl02$LinkButton1','')" xr:uid="{9F710E92-AC55-4CB2-927D-217DD2EE5113}"/>
    <hyperlink ref="B45" r:id="rId38" display="javascript:__doPostBack('ctl00$ctl00$mainContent$PageContent$UcGridViewStudentforRegistrar1$GridView1$ctl03$LinkButton1','')" xr:uid="{5670C0E4-A6D5-4522-B196-563E247966C0}"/>
    <hyperlink ref="B46" r:id="rId39" display="javascript:__doPostBack('ctl00$ctl00$mainContent$PageContent$UcGridViewStudentforRegistrar1$GridView1$ctl04$LinkButton1','')" xr:uid="{B3E1FF8A-0219-424A-99D6-FF61529DFF47}"/>
    <hyperlink ref="B47" r:id="rId40" display="javascript:__doPostBack('ctl00$ctl00$mainContent$PageContent$UcGridViewStudentforRegistrar1$GridView1$ctl05$LinkButton1','')" xr:uid="{973BBDC1-222E-43B8-85B7-376FB91013B1}"/>
    <hyperlink ref="B48" r:id="rId41" display="javascript:__doPostBack('ctl00$ctl00$mainContent$PageContent$UcGridViewStudentforRegistrar1$GridView1$ctl07$LinkButton1','')" xr:uid="{DE4F9125-956A-44B1-96D8-894F0730FBE0}"/>
    <hyperlink ref="B49" r:id="rId42" display="javascript:__doPostBack('ctl00$ctl00$mainContent$PageContent$UcGridViewStudentforRegistrar1$GridView1$ctl08$LinkButton1','')" xr:uid="{F32A6AEE-E75A-4004-B5DA-C2555CAF5CFE}"/>
    <hyperlink ref="B50" r:id="rId43" display="javascript:__doPostBack('ctl00$ctl00$mainContent$PageContent$UcGridViewStudentforRegistrar1$GridView1$ctl09$LinkButton1','')" xr:uid="{97B3895D-2029-45C7-8A32-688B51F877E8}"/>
    <hyperlink ref="B51" r:id="rId44" display="javascript:__doPostBack('ctl00$ctl00$mainContent$PageContent$UcGridViewStudentforRegistrar1$GridView1$ctl10$LinkButton1','')" xr:uid="{A8E9BE05-6F17-42AF-B4FF-2023101F8CB3}"/>
    <hyperlink ref="B52" r:id="rId45" display="javascript:__doPostBack('ctl00$ctl00$mainContent$PageContent$UcGridViewStudentforRegistrar1$GridView1$ctl11$LinkButton1','')" xr:uid="{191F6043-022F-4FEC-BC7B-0410B858B08F}"/>
    <hyperlink ref="B53" r:id="rId46" display="javascript:__doPostBack('ctl00$ctl00$mainContent$PageContent$UcGridViewStudentforRegistrar1$GridView1$ctl12$LinkButton1','')" xr:uid="{0AA4E70D-F3EC-4240-BE83-2DEF201AD288}"/>
    <hyperlink ref="B54" r:id="rId47" display="javascript:__doPostBack('ctl00$ctl00$mainContent$PageContent$UcGridViewStudentforRegistrar1$GridView1$ctl13$LinkButton1','')" xr:uid="{D7ACC85E-1EFD-4568-8433-B0780C49C236}"/>
    <hyperlink ref="B55" r:id="rId48" display="javascript:__doPostBack('ctl00$ctl00$mainContent$PageContent$UcGridViewStudentforRegistrar1$GridView1$ctl15$LinkButton1','')" xr:uid="{C60BD93A-5485-4839-98AE-190D71B92EB3}"/>
    <hyperlink ref="B56" r:id="rId49" display="javascript:__doPostBack('ctl00$ctl00$mainContent$PageContent$UcGridViewStudentforRegistrar1$GridView1$ctl16$LinkButton1','')" xr:uid="{CBA4D7BB-32A5-44C9-B04F-FBEF379B702B}"/>
    <hyperlink ref="B57" r:id="rId50" display="javascript:__doPostBack('ctl00$ctl00$mainContent$PageContent$UcGridViewStudentforRegistrar1$GridView1$ctl17$LinkButton1','')" xr:uid="{5ED59A19-882A-4F22-BF8A-4DBA1E0C0869}"/>
    <hyperlink ref="B58" r:id="rId51" display="javascript:__doPostBack('ctl00$ctl00$mainContent$PageContent$UcGridViewStudentforRegistrar1$GridView1$ctl20$LinkButton1','')" xr:uid="{82B8B07A-2616-44DF-AB8F-E6ABFC4CB046}"/>
    <hyperlink ref="B63" r:id="rId52" display="javascript:__doPostBack('ctl00$ctl00$mainContent$PageContent$UcGridViewStudentforRegistrar1$GridView1$ctl21$LinkButton1','')" xr:uid="{1FBC8740-F66C-4DE0-82B1-264DCCE3FF4A}"/>
    <hyperlink ref="B64" r:id="rId53" display="javascript:__doPostBack('ctl00$ctl00$mainContent$PageContent$UcGridViewStudentforRegistrar1$GridView1$ctl02$LinkButton1','')" xr:uid="{95618DE0-F0EE-4E9A-B940-62E3E1B5EDB4}"/>
    <hyperlink ref="B65" r:id="rId54" display="javascript:__doPostBack('ctl00$ctl00$mainContent$PageContent$UcGridViewStudentforRegistrar1$GridView1$ctl03$LinkButton1','')" xr:uid="{73FFD08D-D8F4-47D8-993C-372E53176D86}"/>
    <hyperlink ref="B66" r:id="rId55" display="javascript:__doPostBack('ctl00$ctl00$mainContent$PageContent$UcGridViewStudentforRegistrar1$GridView1$ctl05$LinkButton1','')" xr:uid="{5056E916-EA83-4FEC-ACA9-989A7CDEFEEB}"/>
    <hyperlink ref="B67" r:id="rId56" display="javascript:__doPostBack('ctl00$ctl00$mainContent$PageContent$UcGridViewStudentforRegistrar1$GridView1$ctl07$LinkButton1','')" xr:uid="{429CF10B-735C-4FDD-B54F-BB5F7DFFFD90}"/>
    <hyperlink ref="B68" r:id="rId57" display="javascript:__doPostBack('ctl00$ctl00$mainContent$PageContent$UcGridViewStudentforRegistrar1$GridView1$ctl08$LinkButton1','')" xr:uid="{3DACAEB8-276F-4174-A76D-7B5BB6EB9F78}"/>
    <hyperlink ref="B69" r:id="rId58" display="javascript:__doPostBack('ctl00$ctl00$mainContent$PageContent$UcGridViewStudentforRegistrar1$GridView1$ctl09$LinkButton1','')" xr:uid="{74EB49C9-533E-4135-9D8A-95146225BA91}"/>
    <hyperlink ref="B70" r:id="rId59" display="javascript:__doPostBack('ctl00$ctl00$mainContent$PageContent$UcGridViewStudentforRegistrar1$GridView1$ctl10$LinkButton1','')" xr:uid="{9B678741-1CA5-47DB-BE74-932BBE053591}"/>
    <hyperlink ref="B71" r:id="rId60" display="javascript:__doPostBack('ctl00$ctl00$mainContent$PageContent$UcGridViewStudentforRegistrar1$GridView1$ctl11$LinkButton1','')" xr:uid="{516101C6-446F-40F5-AEE4-9056D9B30F0D}"/>
    <hyperlink ref="B72" r:id="rId61" display="javascript:__doPostBack('ctl00$ctl00$mainContent$PageContent$UcGridViewStudentforRegistrar1$GridView1$ctl12$LinkButton1','')" xr:uid="{2727917A-7C59-43E0-B9A1-1AEC06E9586F}"/>
    <hyperlink ref="B73" r:id="rId62" display="javascript:__doPostBack('ctl00$ctl00$mainContent$PageContent$UcGridViewStudentforRegistrar1$GridView1$ctl13$LinkButton1','')" xr:uid="{A78C548B-CE8E-4D0E-8469-63979F0D22FE}"/>
    <hyperlink ref="B74" r:id="rId63" display="javascript:__doPostBack('ctl00$ctl00$mainContent$PageContent$UcGridViewStudentforRegistrar1$GridView1$ctl15$LinkButton1','')" xr:uid="{246831B9-0B2B-4A1B-8B74-4D7B1289FAD8}"/>
    <hyperlink ref="B75" r:id="rId64" display="javascript:__doPostBack('ctl00$ctl00$mainContent$PageContent$UcGridViewStudentforRegistrar1$GridView1$ctl16$LinkButton1','')" xr:uid="{48643CFB-EECB-4E20-9E41-EBEE3DA2FE05}"/>
    <hyperlink ref="B76" r:id="rId65" display="javascript:__doPostBack('ctl00$ctl00$mainContent$PageContent$UcGridViewStudentforRegistrar1$GridView1$ctl18$LinkButton1','')" xr:uid="{1D1D57DA-4629-4B41-A449-49491B7C60C7}"/>
    <hyperlink ref="B77" r:id="rId66" display="javascript:__doPostBack('ctl00$ctl00$mainContent$PageContent$UcGridViewStudentforRegistrar1$GridView1$ctl19$LinkButton1','')" xr:uid="{F4605783-075B-44D9-B2E4-29421413927F}"/>
    <hyperlink ref="B33" r:id="rId67" display="javascript:__doPostBack('ctl00$ctl00$mainContent$PageContent$UcGridViewStudentforRegistrar1$GridView1','Sort$STUDENT_ID')" xr:uid="{D103751F-DA1A-4831-A1FE-2DCBF8DF7998}"/>
    <hyperlink ref="B62" r:id="rId68" display="javascript:__doPostBack('ctl00$ctl00$mainContent$PageContent$UcGridViewStudentforRegistrar1$GridView1','Sort$STUDENT_ID')" xr:uid="{E7C6C155-49F8-4D97-BD9E-F5D9CD69F96A}"/>
    <hyperlink ref="B92" r:id="rId69" display="javascript:__doPostBack('ctl00$ctl00$mainContent$PageContent$UcGridViewStudentforRegistrar1$GridView1','Sort$STUDENT_ID')" xr:uid="{5EF2D523-F0A6-4B8A-8C22-D9B42FE0A2D1}"/>
    <hyperlink ref="B93" r:id="rId70" display="javascript:__doPostBack('ctl00$ctl00$mainContent$PageContent$UcGridViewStudentforRegistrar1$GridView1$ctl02$LinkButton1','')" xr:uid="{A46202BD-C4CC-401B-A4AB-58A32FFAF87A}"/>
    <hyperlink ref="B94" r:id="rId71" display="javascript:__doPostBack('ctl00$ctl00$mainContent$PageContent$UcGridViewStudentforRegistrar1$GridView1$ctl03$LinkButton1','')" xr:uid="{4009DC8E-D131-4D55-AEDC-539BCD61E0C7}"/>
    <hyperlink ref="B95" r:id="rId72" display="javascript:__doPostBack('ctl00$ctl00$mainContent$PageContent$UcGridViewStudentforRegistrar1$GridView1$ctl05$LinkButton1','')" xr:uid="{443FCE29-7D5F-411B-BA3D-EFB3405FC9D2}"/>
    <hyperlink ref="B96" r:id="rId73" display="javascript:__doPostBack('ctl00$ctl00$mainContent$PageContent$UcGridViewStudentforRegistrar1$GridView1$ctl06$LinkButton1','')" xr:uid="{AC3F936E-B7FA-4873-BC6C-C509C7E8CDF1}"/>
    <hyperlink ref="B97" r:id="rId74" display="javascript:__doPostBack('ctl00$ctl00$mainContent$PageContent$UcGridViewStudentforRegistrar1$GridView1$ctl07$LinkButton1','')" xr:uid="{FB8E80ED-ACE4-4142-9BB9-B383E5FD1440}"/>
    <hyperlink ref="B98" r:id="rId75" display="javascript:__doPostBack('ctl00$ctl00$mainContent$PageContent$UcGridViewStudentforRegistrar1$GridView1$ctl08$LinkButton1','')" xr:uid="{5DE558F3-5AF3-4EC5-AFEF-1E972783D900}"/>
    <hyperlink ref="B99" r:id="rId76" display="javascript:__doPostBack('ctl00$ctl00$mainContent$PageContent$UcGridViewStudentforRegistrar1$GridView1$ctl09$LinkButton1','')" xr:uid="{E15DF1D3-5435-43AF-98F0-7C5C7FEA3751}"/>
    <hyperlink ref="B100" r:id="rId77" display="javascript:__doPostBack('ctl00$ctl00$mainContent$PageContent$UcGridViewStudentforRegistrar1$GridView1$ctl11$LinkButton1','')" xr:uid="{574B619D-B5FF-4148-9A36-9FA54F8B3F19}"/>
    <hyperlink ref="B101" r:id="rId78" display="javascript:__doPostBack('ctl00$ctl00$mainContent$PageContent$UcGridViewStudentforRegistrar1$GridView1$ctl12$LinkButton1','')" xr:uid="{D5C0266A-6933-414B-BD3F-CB302794BFC0}"/>
    <hyperlink ref="B102" r:id="rId79" display="javascript:__doPostBack('ctl00$ctl00$mainContent$PageContent$UcGridViewStudentforRegistrar1$GridView1$ctl13$LinkButton1','')" xr:uid="{0DE8CCB7-3BB1-469E-9431-56D2FD4A487A}"/>
    <hyperlink ref="B103" r:id="rId80" display="javascript:__doPostBack('ctl00$ctl00$mainContent$PageContent$UcGridViewStudentforRegistrar1$GridView1$ctl14$LinkButton1','')" xr:uid="{146D6006-CD8F-4D12-B6FF-0D9016DBAAFF}"/>
    <hyperlink ref="B104" r:id="rId81" display="javascript:__doPostBack('ctl00$ctl00$mainContent$PageContent$UcGridViewStudentforRegistrar1$GridView1$ctl15$LinkButton1','')" xr:uid="{E2B04B17-683F-47D7-BD3E-025249D19B5D}"/>
    <hyperlink ref="B105" r:id="rId82" display="javascript:__doPostBack('ctl00$ctl00$mainContent$PageContent$UcGridViewStudentforRegistrar1$GridView1$ctl16$LinkButton1','')" xr:uid="{D351E31E-CA77-4CF2-A080-0A5523EAFEF5}"/>
    <hyperlink ref="B106" r:id="rId83" display="javascript:__doPostBack('ctl00$ctl00$mainContent$PageContent$UcGridViewStudentforRegistrar1$GridView1$ctl17$LinkButton1','')" xr:uid="{8A23E929-D0BA-4277-B8CF-18C408759903}"/>
    <hyperlink ref="B107" r:id="rId84" display="javascript:__doPostBack('ctl00$ctl00$mainContent$PageContent$UcGridViewStudentforRegistrar1$GridView1$ctl18$LinkButton1','')" xr:uid="{D08D2283-087C-4FB7-8438-973C35234C44}"/>
    <hyperlink ref="B108" r:id="rId85" display="javascript:__doPostBack('ctl00$ctl00$mainContent$PageContent$UcGridViewStudentforRegistrar1$GridView1$ctl19$LinkButton1','')" xr:uid="{8D883FA2-FE0A-4AA5-B05E-EF8E28FF32B5}"/>
    <hyperlink ref="B109" r:id="rId86" display="javascript:__doPostBack('ctl00$ctl00$mainContent$PageContent$UcGridViewStudentforRegistrar1$GridView1$ctl20$LinkButton1','')" xr:uid="{E92140E4-5EDE-40ED-8573-43F8F0E2AB83}"/>
    <hyperlink ref="B124" r:id="rId87" display="javascript:__doPostBack('ctl00$ctl00$mainContent$PageContent$UcGridViewStudentforRegistrar1$GridView1$ctl03$LinkButton1','')" xr:uid="{04C59C11-7791-424E-8FBB-63AF997E288A}"/>
    <hyperlink ref="B125" r:id="rId88" display="javascript:__doPostBack('ctl00$ctl00$mainContent$PageContent$UcGridViewStudentforRegistrar1$GridView1$ctl04$LinkButton1','')" xr:uid="{7EF570D7-75F2-4173-8BE3-3FC29276CFB5}"/>
    <hyperlink ref="B126" r:id="rId89" display="javascript:__doPostBack('ctl00$ctl00$mainContent$PageContent$UcGridViewStudentforRegistrar1$GridView1$ctl05$LinkButton1','')" xr:uid="{6C5BD55F-4649-4317-8988-2D9AD48377EE}"/>
    <hyperlink ref="B127" r:id="rId90" display="javascript:__doPostBack('ctl00$ctl00$mainContent$PageContent$UcGridViewStudentforRegistrar1$GridView1$ctl06$LinkButton1','')" xr:uid="{BB392DB9-C0D6-47BF-B344-BCAC6DEC681D}"/>
    <hyperlink ref="B128" r:id="rId91" display="javascript:__doPostBack('ctl00$ctl00$mainContent$PageContent$UcGridViewStudentforRegistrar1$GridView1$ctl07$LinkButton1','')" xr:uid="{317D67EF-6EB8-4D7B-8E98-46E0F152F097}"/>
    <hyperlink ref="B129" r:id="rId92" display="javascript:__doPostBack('ctl00$ctl00$mainContent$PageContent$UcGridViewStudentforRegistrar1$GridView1$ctl08$LinkButton1','')" xr:uid="{16CBC287-859A-434A-91C3-520F61A85EDB}"/>
    <hyperlink ref="B130" r:id="rId93" display="javascript:__doPostBack('ctl00$ctl00$mainContent$PageContent$UcGridViewStudentforRegistrar1$GridView1$ctl10$LinkButton1','')" xr:uid="{0F96D062-48A9-49E0-98F4-EF157C179AA0}"/>
    <hyperlink ref="B131" r:id="rId94" display="javascript:__doPostBack('ctl00$ctl00$mainContent$PageContent$UcGridViewStudentforRegistrar1$GridView1$ctl12$LinkButton1','')" xr:uid="{0D4BD18B-3A22-4E11-BD1A-B1AEC306B86B}"/>
    <hyperlink ref="B122" r:id="rId95" display="javascript:__doPostBack('ctl00$ctl00$mainContent$PageContent$UcGridViewStudentforRegistrar1$GridView1','Sort$STUDENT_ID')" xr:uid="{9590D44F-32BA-4CF9-B80E-D1B322332FD2}"/>
    <hyperlink ref="B110" r:id="rId96" display="javascript:__doPostBack('ctl00$ctl00$mainContent$PageContent$UcGridViewStudentforRegistrar1$GridView1$ctl20$LinkButton1','')" xr:uid="{C9FAFEAF-ACFE-4A3F-B006-B4346995FF9D}"/>
  </hyperlinks>
  <pageMargins left="0.7" right="0.7" top="0.75" bottom="0.75" header="0.3" footer="0.3"/>
  <pageSetup paperSize="9" orientation="portrait" horizontalDpi="4294967293" r:id="rId9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E9F1-9784-4B27-963A-DF251703EF59}">
  <dimension ref="A1:F165"/>
  <sheetViews>
    <sheetView workbookViewId="0">
      <selection activeCell="J106" sqref="J106"/>
    </sheetView>
  </sheetViews>
  <sheetFormatPr defaultRowHeight="22.5" x14ac:dyDescent="0.2"/>
  <cols>
    <col min="1" max="1" width="5.25" style="1" customWidth="1"/>
    <col min="2" max="2" width="12.625" style="1" customWidth="1"/>
    <col min="3" max="3" width="7.875" style="12" customWidth="1"/>
    <col min="4" max="4" width="11.375" style="12" customWidth="1"/>
    <col min="5" max="5" width="20.75" style="12" customWidth="1"/>
    <col min="6" max="6" width="30" style="12" customWidth="1"/>
    <col min="7" max="16384" width="9" style="1"/>
  </cols>
  <sheetData>
    <row r="1" spans="1:6" ht="24.95" customHeight="1" x14ac:dyDescent="0.35">
      <c r="A1" s="37" t="s">
        <v>606</v>
      </c>
      <c r="B1" s="37"/>
      <c r="C1" s="37"/>
      <c r="D1" s="37"/>
      <c r="E1" s="37"/>
      <c r="F1" s="37"/>
    </row>
    <row r="2" spans="1:6" ht="24.95" customHeight="1" x14ac:dyDescent="0.35">
      <c r="A2" s="37" t="s">
        <v>21</v>
      </c>
      <c r="B2" s="37"/>
      <c r="C2" s="37"/>
      <c r="D2" s="37"/>
      <c r="E2" s="37"/>
      <c r="F2" s="37"/>
    </row>
    <row r="3" spans="1:6" ht="24.95" customHeight="1" x14ac:dyDescent="0.35">
      <c r="A3" s="14" t="s">
        <v>24</v>
      </c>
      <c r="B3" s="32"/>
      <c r="C3" s="14"/>
      <c r="D3" s="14"/>
      <c r="E3" s="15"/>
      <c r="F3" s="15"/>
    </row>
    <row r="4" spans="1:6" ht="24.95" customHeight="1" x14ac:dyDescent="0.2">
      <c r="A4" s="2" t="s">
        <v>20</v>
      </c>
      <c r="B4" s="3" t="s">
        <v>0</v>
      </c>
      <c r="C4" s="4"/>
      <c r="D4" s="5" t="s">
        <v>1</v>
      </c>
      <c r="E4" s="6" t="s">
        <v>2</v>
      </c>
      <c r="F4" s="17"/>
    </row>
    <row r="5" spans="1:6" ht="24.95" customHeight="1" x14ac:dyDescent="0.35">
      <c r="A5" s="7">
        <v>1</v>
      </c>
      <c r="B5" s="18" t="str">
        <f>CONCATENATE(6311010001)</f>
        <v>6311010001</v>
      </c>
      <c r="C5" s="9" t="s">
        <v>3</v>
      </c>
      <c r="D5" s="20" t="s">
        <v>25</v>
      </c>
      <c r="E5" s="11" t="s">
        <v>26</v>
      </c>
      <c r="F5" s="19"/>
    </row>
    <row r="6" spans="1:6" ht="24.95" customHeight="1" x14ac:dyDescent="0.35">
      <c r="A6" s="7">
        <v>2</v>
      </c>
      <c r="B6" s="18" t="str">
        <f>CONCATENATE(6311010002)</f>
        <v>6311010002</v>
      </c>
      <c r="C6" s="9" t="s">
        <v>3</v>
      </c>
      <c r="D6" s="20" t="s">
        <v>27</v>
      </c>
      <c r="E6" s="11" t="s">
        <v>28</v>
      </c>
      <c r="F6" s="19"/>
    </row>
    <row r="7" spans="1:6" ht="24.95" customHeight="1" x14ac:dyDescent="0.35">
      <c r="A7" s="7">
        <v>3</v>
      </c>
      <c r="B7" s="18" t="str">
        <f>CONCATENATE(6311010003)</f>
        <v>6311010003</v>
      </c>
      <c r="C7" s="9" t="s">
        <v>3</v>
      </c>
      <c r="D7" s="20" t="s">
        <v>29</v>
      </c>
      <c r="E7" s="11" t="s">
        <v>30</v>
      </c>
      <c r="F7" s="19"/>
    </row>
    <row r="8" spans="1:6" ht="24.95" customHeight="1" x14ac:dyDescent="0.35">
      <c r="A8" s="7">
        <v>4</v>
      </c>
      <c r="B8" s="18" t="str">
        <f>CONCATENATE(6311010009)</f>
        <v>6311010009</v>
      </c>
      <c r="C8" s="9" t="s">
        <v>3</v>
      </c>
      <c r="D8" s="20" t="s">
        <v>31</v>
      </c>
      <c r="E8" s="11" t="s">
        <v>32</v>
      </c>
      <c r="F8" s="19"/>
    </row>
    <row r="9" spans="1:6" ht="24.95" customHeight="1" x14ac:dyDescent="0.35">
      <c r="A9" s="7">
        <v>5</v>
      </c>
      <c r="B9" s="18" t="str">
        <f>CONCATENATE(6311010012)</f>
        <v>6311010012</v>
      </c>
      <c r="C9" s="9" t="s">
        <v>3</v>
      </c>
      <c r="D9" s="20" t="s">
        <v>33</v>
      </c>
      <c r="E9" s="11" t="s">
        <v>34</v>
      </c>
      <c r="F9" s="19"/>
    </row>
    <row r="10" spans="1:6" ht="24.95" customHeight="1" x14ac:dyDescent="0.35">
      <c r="A10" s="7">
        <v>6</v>
      </c>
      <c r="B10" s="18" t="str">
        <f>CONCATENATE(6311010013)</f>
        <v>6311010013</v>
      </c>
      <c r="C10" s="9" t="s">
        <v>3</v>
      </c>
      <c r="D10" s="20" t="s">
        <v>35</v>
      </c>
      <c r="E10" s="11" t="s">
        <v>36</v>
      </c>
      <c r="F10" s="19"/>
    </row>
    <row r="11" spans="1:6" ht="24.95" customHeight="1" x14ac:dyDescent="0.35">
      <c r="A11" s="7">
        <v>7</v>
      </c>
      <c r="B11" s="18" t="str">
        <f>CONCATENATE(6311010016)</f>
        <v>6311010016</v>
      </c>
      <c r="C11" s="9" t="s">
        <v>3</v>
      </c>
      <c r="D11" s="20" t="s">
        <v>37</v>
      </c>
      <c r="E11" s="11" t="s">
        <v>38</v>
      </c>
      <c r="F11" s="19"/>
    </row>
    <row r="12" spans="1:6" ht="24.95" customHeight="1" x14ac:dyDescent="0.35">
      <c r="A12" s="7">
        <v>8</v>
      </c>
      <c r="B12" s="18" t="str">
        <f>CONCATENATE(6311010017)</f>
        <v>6311010017</v>
      </c>
      <c r="C12" s="9" t="s">
        <v>3</v>
      </c>
      <c r="D12" s="20" t="s">
        <v>39</v>
      </c>
      <c r="E12" s="11" t="s">
        <v>40</v>
      </c>
      <c r="F12" s="19"/>
    </row>
    <row r="13" spans="1:6" ht="24.95" customHeight="1" x14ac:dyDescent="0.35">
      <c r="A13" s="7">
        <v>9</v>
      </c>
      <c r="B13" s="18" t="str">
        <f>CONCATENATE(6311010018)</f>
        <v>6311010018</v>
      </c>
      <c r="C13" s="9" t="s">
        <v>3</v>
      </c>
      <c r="D13" s="20" t="s">
        <v>17</v>
      </c>
      <c r="E13" s="11" t="s">
        <v>41</v>
      </c>
      <c r="F13" s="19"/>
    </row>
    <row r="14" spans="1:6" ht="24.95" customHeight="1" x14ac:dyDescent="0.35">
      <c r="A14" s="7">
        <v>10</v>
      </c>
      <c r="B14" s="18" t="str">
        <f>CONCATENATE(6311010019)</f>
        <v>6311010019</v>
      </c>
      <c r="C14" s="9" t="s">
        <v>3</v>
      </c>
      <c r="D14" s="20" t="s">
        <v>42</v>
      </c>
      <c r="E14" s="11" t="s">
        <v>43</v>
      </c>
      <c r="F14" s="19"/>
    </row>
    <row r="15" spans="1:6" ht="24.95" customHeight="1" x14ac:dyDescent="0.35">
      <c r="A15" s="7">
        <v>11</v>
      </c>
      <c r="B15" s="18" t="str">
        <f>CONCATENATE(6311010020)</f>
        <v>6311010020</v>
      </c>
      <c r="C15" s="9" t="s">
        <v>4</v>
      </c>
      <c r="D15" s="20" t="s">
        <v>44</v>
      </c>
      <c r="E15" s="11" t="s">
        <v>45</v>
      </c>
      <c r="F15" s="19"/>
    </row>
    <row r="16" spans="1:6" ht="24.95" customHeight="1" x14ac:dyDescent="0.35">
      <c r="A16" s="7">
        <v>12</v>
      </c>
      <c r="B16" s="18" t="str">
        <f>CONCATENATE(6311010023)</f>
        <v>6311010023</v>
      </c>
      <c r="C16" s="9" t="s">
        <v>4</v>
      </c>
      <c r="D16" s="20" t="s">
        <v>46</v>
      </c>
      <c r="E16" s="11" t="s">
        <v>47</v>
      </c>
      <c r="F16" s="19"/>
    </row>
    <row r="17" spans="1:6" ht="24.95" customHeight="1" x14ac:dyDescent="0.35">
      <c r="A17" s="7">
        <v>13</v>
      </c>
      <c r="B17" s="18" t="str">
        <f>CONCATENATE(6311010024)</f>
        <v>6311010024</v>
      </c>
      <c r="C17" s="9" t="s">
        <v>4</v>
      </c>
      <c r="D17" s="20" t="s">
        <v>46</v>
      </c>
      <c r="E17" s="11" t="s">
        <v>48</v>
      </c>
      <c r="F17" s="19"/>
    </row>
    <row r="18" spans="1:6" ht="24.95" customHeight="1" x14ac:dyDescent="0.35">
      <c r="A18" s="7">
        <v>14</v>
      </c>
      <c r="B18" s="18" t="str">
        <f>CONCATENATE(6311010035)</f>
        <v>6311010035</v>
      </c>
      <c r="C18" s="9" t="s">
        <v>3</v>
      </c>
      <c r="D18" s="20" t="s">
        <v>49</v>
      </c>
      <c r="E18" s="11" t="s">
        <v>50</v>
      </c>
      <c r="F18" s="19"/>
    </row>
    <row r="19" spans="1:6" ht="24.95" customHeight="1" x14ac:dyDescent="0.35">
      <c r="A19" s="7">
        <v>15</v>
      </c>
      <c r="B19" s="18" t="str">
        <f>CONCATENATE(6311010036)</f>
        <v>6311010036</v>
      </c>
      <c r="C19" s="9" t="s">
        <v>3</v>
      </c>
      <c r="D19" s="20" t="s">
        <v>51</v>
      </c>
      <c r="E19" s="11" t="s">
        <v>52</v>
      </c>
      <c r="F19" s="19"/>
    </row>
    <row r="20" spans="1:6" ht="24.95" customHeight="1" x14ac:dyDescent="0.35">
      <c r="A20" s="7">
        <v>16</v>
      </c>
      <c r="B20" s="18" t="str">
        <f>CONCATENATE(6311010041)</f>
        <v>6311010041</v>
      </c>
      <c r="C20" s="9" t="s">
        <v>3</v>
      </c>
      <c r="D20" s="20" t="s">
        <v>53</v>
      </c>
      <c r="E20" s="11" t="s">
        <v>54</v>
      </c>
      <c r="F20" s="19"/>
    </row>
    <row r="21" spans="1:6" ht="24.95" customHeight="1" x14ac:dyDescent="0.35">
      <c r="A21" s="7">
        <v>17</v>
      </c>
      <c r="B21" s="18" t="str">
        <f>CONCATENATE(6311010043)</f>
        <v>6311010043</v>
      </c>
      <c r="C21" s="9" t="s">
        <v>4</v>
      </c>
      <c r="D21" s="20" t="s">
        <v>55</v>
      </c>
      <c r="E21" s="11" t="s">
        <v>56</v>
      </c>
      <c r="F21" s="19"/>
    </row>
    <row r="22" spans="1:6" ht="24.95" customHeight="1" x14ac:dyDescent="0.35">
      <c r="A22" s="7">
        <v>18</v>
      </c>
      <c r="B22" s="18" t="str">
        <f>CONCATENATE(6311010044)</f>
        <v>6311010044</v>
      </c>
      <c r="C22" s="9" t="s">
        <v>3</v>
      </c>
      <c r="D22" s="20" t="s">
        <v>57</v>
      </c>
      <c r="E22" s="11" t="s">
        <v>58</v>
      </c>
      <c r="F22" s="19"/>
    </row>
    <row r="23" spans="1:6" ht="24.95" customHeight="1" x14ac:dyDescent="0.35">
      <c r="A23" s="7">
        <v>19</v>
      </c>
      <c r="B23" s="18" t="str">
        <f>CONCATENATE(6311010049)</f>
        <v>6311010049</v>
      </c>
      <c r="C23" s="9" t="s">
        <v>3</v>
      </c>
      <c r="D23" s="20" t="s">
        <v>59</v>
      </c>
      <c r="E23" s="11" t="s">
        <v>60</v>
      </c>
      <c r="F23" s="19"/>
    </row>
    <row r="24" spans="1:6" ht="24.95" customHeight="1" x14ac:dyDescent="0.35">
      <c r="A24" s="7">
        <v>20</v>
      </c>
      <c r="B24" s="18" t="str">
        <f>CONCATENATE(6311010051)</f>
        <v>6311010051</v>
      </c>
      <c r="C24" s="9" t="s">
        <v>3</v>
      </c>
      <c r="D24" s="20" t="s">
        <v>61</v>
      </c>
      <c r="E24" s="11" t="s">
        <v>62</v>
      </c>
      <c r="F24" s="19"/>
    </row>
    <row r="25" spans="1:6" ht="24.95" customHeight="1" x14ac:dyDescent="0.35">
      <c r="A25" s="7">
        <v>21</v>
      </c>
      <c r="B25" s="18" t="str">
        <f>CONCATENATE(6311010054)</f>
        <v>6311010054</v>
      </c>
      <c r="C25" s="9" t="s">
        <v>3</v>
      </c>
      <c r="D25" s="20" t="s">
        <v>63</v>
      </c>
      <c r="E25" s="11" t="s">
        <v>64</v>
      </c>
      <c r="F25" s="19"/>
    </row>
    <row r="26" spans="1:6" ht="24.95" customHeight="1" x14ac:dyDescent="0.35">
      <c r="A26" s="7">
        <v>22</v>
      </c>
      <c r="B26" s="18" t="str">
        <f>CONCATENATE(6311010057)</f>
        <v>6311010057</v>
      </c>
      <c r="C26" s="9" t="s">
        <v>3</v>
      </c>
      <c r="D26" s="20" t="s">
        <v>65</v>
      </c>
      <c r="E26" s="11" t="s">
        <v>66</v>
      </c>
      <c r="F26" s="19"/>
    </row>
    <row r="27" spans="1:6" ht="24.95" customHeight="1" x14ac:dyDescent="0.35">
      <c r="A27" s="7">
        <v>23</v>
      </c>
      <c r="B27" s="18" t="str">
        <f>CONCATENATE(6311010058)</f>
        <v>6311010058</v>
      </c>
      <c r="C27" s="9" t="s">
        <v>3</v>
      </c>
      <c r="D27" s="20" t="s">
        <v>67</v>
      </c>
      <c r="E27" s="11" t="s">
        <v>68</v>
      </c>
      <c r="F27" s="19"/>
    </row>
    <row r="28" spans="1:6" ht="24.95" customHeight="1" x14ac:dyDescent="0.35">
      <c r="A28" s="7">
        <v>24</v>
      </c>
      <c r="B28" s="18" t="str">
        <f>CONCATENATE(6311010061)</f>
        <v>6311010061</v>
      </c>
      <c r="C28" s="9" t="s">
        <v>3</v>
      </c>
      <c r="D28" s="20" t="s">
        <v>69</v>
      </c>
      <c r="E28" s="11" t="s">
        <v>70</v>
      </c>
      <c r="F28" s="19"/>
    </row>
    <row r="29" spans="1:6" ht="24.95" customHeight="1" x14ac:dyDescent="0.35">
      <c r="A29" s="7">
        <v>25</v>
      </c>
      <c r="B29" s="18" t="str">
        <f>CONCATENATE(6311010062)</f>
        <v>6311010062</v>
      </c>
      <c r="C29" s="9" t="s">
        <v>3</v>
      </c>
      <c r="D29" s="20" t="s">
        <v>71</v>
      </c>
      <c r="E29" s="11" t="s">
        <v>40</v>
      </c>
      <c r="F29" s="19"/>
    </row>
    <row r="30" spans="1:6" ht="24.95" customHeight="1" x14ac:dyDescent="0.35">
      <c r="A30" s="37" t="s">
        <v>606</v>
      </c>
      <c r="B30" s="37"/>
      <c r="C30" s="37"/>
      <c r="D30" s="37"/>
      <c r="E30" s="37"/>
      <c r="F30" s="37"/>
    </row>
    <row r="31" spans="1:6" ht="24.95" customHeight="1" x14ac:dyDescent="0.35">
      <c r="A31" s="37" t="s">
        <v>21</v>
      </c>
      <c r="B31" s="37"/>
      <c r="C31" s="37"/>
      <c r="D31" s="37"/>
      <c r="E31" s="37"/>
      <c r="F31" s="37"/>
    </row>
    <row r="32" spans="1:6" ht="24.95" customHeight="1" x14ac:dyDescent="0.35">
      <c r="A32" s="14" t="s">
        <v>24</v>
      </c>
      <c r="B32" s="32"/>
      <c r="C32" s="14"/>
      <c r="D32" s="14"/>
      <c r="E32" s="15"/>
      <c r="F32" s="15"/>
    </row>
    <row r="33" spans="1:6" ht="24.95" customHeight="1" x14ac:dyDescent="0.2">
      <c r="A33" s="2" t="s">
        <v>20</v>
      </c>
      <c r="B33" s="3" t="s">
        <v>0</v>
      </c>
      <c r="C33" s="4"/>
      <c r="D33" s="5" t="s">
        <v>1</v>
      </c>
      <c r="E33" s="6" t="s">
        <v>2</v>
      </c>
      <c r="F33" s="17"/>
    </row>
    <row r="34" spans="1:6" ht="24.95" customHeight="1" x14ac:dyDescent="0.35">
      <c r="A34" s="7">
        <v>26</v>
      </c>
      <c r="B34" s="8">
        <v>6311010063</v>
      </c>
      <c r="C34" s="9" t="s">
        <v>3</v>
      </c>
      <c r="D34" s="20" t="s">
        <v>72</v>
      </c>
      <c r="E34" s="11" t="s">
        <v>73</v>
      </c>
      <c r="F34" s="19"/>
    </row>
    <row r="35" spans="1:6" ht="24.95" customHeight="1" x14ac:dyDescent="0.35">
      <c r="A35" s="7">
        <v>27</v>
      </c>
      <c r="B35" s="8">
        <v>6311010064</v>
      </c>
      <c r="C35" s="9" t="s">
        <v>4</v>
      </c>
      <c r="D35" s="20" t="s">
        <v>74</v>
      </c>
      <c r="E35" s="11" t="s">
        <v>75</v>
      </c>
      <c r="F35" s="19"/>
    </row>
    <row r="36" spans="1:6" ht="24.95" customHeight="1" x14ac:dyDescent="0.35">
      <c r="A36" s="7">
        <v>28</v>
      </c>
      <c r="B36" s="8">
        <v>6311010065</v>
      </c>
      <c r="C36" s="9" t="s">
        <v>3</v>
      </c>
      <c r="D36" s="20" t="s">
        <v>76</v>
      </c>
      <c r="E36" s="11" t="s">
        <v>77</v>
      </c>
      <c r="F36" s="19"/>
    </row>
    <row r="37" spans="1:6" ht="24.95" customHeight="1" x14ac:dyDescent="0.35">
      <c r="A37" s="7">
        <v>29</v>
      </c>
      <c r="B37" s="8">
        <v>6311010066</v>
      </c>
      <c r="C37" s="9" t="s">
        <v>3</v>
      </c>
      <c r="D37" s="20" t="s">
        <v>78</v>
      </c>
      <c r="E37" s="11" t="s">
        <v>79</v>
      </c>
      <c r="F37" s="19"/>
    </row>
    <row r="38" spans="1:6" ht="24.95" customHeight="1" x14ac:dyDescent="0.35">
      <c r="A38" s="7">
        <v>30</v>
      </c>
      <c r="B38" s="8">
        <v>6311010068</v>
      </c>
      <c r="C38" s="9" t="s">
        <v>3</v>
      </c>
      <c r="D38" s="20" t="s">
        <v>80</v>
      </c>
      <c r="E38" s="11" t="s">
        <v>81</v>
      </c>
      <c r="F38" s="19"/>
    </row>
    <row r="39" spans="1:6" ht="24.95" customHeight="1" x14ac:dyDescent="0.35">
      <c r="A39" s="7">
        <v>31</v>
      </c>
      <c r="B39" s="8">
        <v>6311010074</v>
      </c>
      <c r="C39" s="9" t="s">
        <v>3</v>
      </c>
      <c r="D39" s="20" t="s">
        <v>82</v>
      </c>
      <c r="E39" s="11" t="s">
        <v>83</v>
      </c>
      <c r="F39" s="19"/>
    </row>
    <row r="40" spans="1:6" ht="24.95" customHeight="1" x14ac:dyDescent="0.35">
      <c r="A40" s="7">
        <v>32</v>
      </c>
      <c r="B40" s="8">
        <v>6311010078</v>
      </c>
      <c r="C40" s="9" t="s">
        <v>3</v>
      </c>
      <c r="D40" s="20" t="s">
        <v>84</v>
      </c>
      <c r="E40" s="11" t="s">
        <v>85</v>
      </c>
      <c r="F40" s="19"/>
    </row>
    <row r="41" spans="1:6" ht="24.95" customHeight="1" x14ac:dyDescent="0.35">
      <c r="A41" s="7">
        <v>33</v>
      </c>
      <c r="B41" s="8">
        <v>6311010081</v>
      </c>
      <c r="C41" s="9" t="s">
        <v>3</v>
      </c>
      <c r="D41" s="20" t="s">
        <v>86</v>
      </c>
      <c r="E41" s="11" t="s">
        <v>87</v>
      </c>
      <c r="F41" s="19"/>
    </row>
    <row r="42" spans="1:6" ht="24.95" customHeight="1" x14ac:dyDescent="0.35">
      <c r="A42" s="7">
        <v>34</v>
      </c>
      <c r="B42" s="8">
        <v>6311010087</v>
      </c>
      <c r="C42" s="9" t="s">
        <v>3</v>
      </c>
      <c r="D42" s="20" t="s">
        <v>88</v>
      </c>
      <c r="E42" s="11" t="s">
        <v>89</v>
      </c>
      <c r="F42" s="19"/>
    </row>
    <row r="43" spans="1:6" ht="24.95" customHeight="1" x14ac:dyDescent="0.35">
      <c r="A43" s="7">
        <v>35</v>
      </c>
      <c r="B43" s="8">
        <v>6311010089</v>
      </c>
      <c r="C43" s="9" t="s">
        <v>3</v>
      </c>
      <c r="D43" s="20" t="s">
        <v>90</v>
      </c>
      <c r="E43" s="11" t="s">
        <v>91</v>
      </c>
      <c r="F43" s="19"/>
    </row>
    <row r="44" spans="1:6" ht="24.95" customHeight="1" x14ac:dyDescent="0.35">
      <c r="A44" s="7">
        <v>36</v>
      </c>
      <c r="B44" s="8">
        <v>6311010093</v>
      </c>
      <c r="C44" s="9" t="s">
        <v>3</v>
      </c>
      <c r="D44" s="20" t="s">
        <v>92</v>
      </c>
      <c r="E44" s="11" t="s">
        <v>93</v>
      </c>
      <c r="F44" s="19"/>
    </row>
    <row r="45" spans="1:6" ht="24.95" customHeight="1" x14ac:dyDescent="0.35">
      <c r="A45" s="7">
        <v>37</v>
      </c>
      <c r="B45" s="8">
        <v>6311010098</v>
      </c>
      <c r="C45" s="9" t="s">
        <v>3</v>
      </c>
      <c r="D45" s="20" t="s">
        <v>94</v>
      </c>
      <c r="E45" s="11" t="s">
        <v>95</v>
      </c>
      <c r="F45" s="19"/>
    </row>
    <row r="46" spans="1:6" ht="24.95" customHeight="1" x14ac:dyDescent="0.35">
      <c r="A46" s="7">
        <v>38</v>
      </c>
      <c r="B46" s="8">
        <v>6311010099</v>
      </c>
      <c r="C46" s="9" t="s">
        <v>3</v>
      </c>
      <c r="D46" s="20" t="s">
        <v>96</v>
      </c>
      <c r="E46" s="11" t="s">
        <v>97</v>
      </c>
      <c r="F46" s="19"/>
    </row>
    <row r="47" spans="1:6" ht="24.95" customHeight="1" x14ac:dyDescent="0.35">
      <c r="A47" s="7">
        <v>39</v>
      </c>
      <c r="B47" s="8">
        <v>6311010101</v>
      </c>
      <c r="C47" s="9" t="s">
        <v>3</v>
      </c>
      <c r="D47" s="20" t="s">
        <v>98</v>
      </c>
      <c r="E47" s="11" t="s">
        <v>99</v>
      </c>
      <c r="F47" s="19"/>
    </row>
    <row r="48" spans="1:6" ht="24.95" customHeight="1" x14ac:dyDescent="0.35">
      <c r="A48" s="7">
        <v>40</v>
      </c>
      <c r="B48" s="8">
        <v>6311010103</v>
      </c>
      <c r="C48" s="9" t="s">
        <v>4</v>
      </c>
      <c r="D48" s="20" t="s">
        <v>100</v>
      </c>
      <c r="E48" s="11" t="s">
        <v>101</v>
      </c>
      <c r="F48" s="19"/>
    </row>
    <row r="49" spans="1:6" ht="24.95" customHeight="1" x14ac:dyDescent="0.35">
      <c r="A49" s="7">
        <v>41</v>
      </c>
      <c r="B49" s="8">
        <v>6311010107</v>
      </c>
      <c r="C49" s="9" t="s">
        <v>3</v>
      </c>
      <c r="D49" s="20" t="s">
        <v>102</v>
      </c>
      <c r="E49" s="11" t="s">
        <v>103</v>
      </c>
      <c r="F49" s="19"/>
    </row>
    <row r="50" spans="1:6" ht="24.95" customHeight="1" x14ac:dyDescent="0.35">
      <c r="A50" s="7">
        <v>42</v>
      </c>
      <c r="B50" s="8">
        <v>6311010109</v>
      </c>
      <c r="C50" s="9" t="s">
        <v>3</v>
      </c>
      <c r="D50" s="20" t="s">
        <v>104</v>
      </c>
      <c r="E50" s="11" t="s">
        <v>105</v>
      </c>
      <c r="F50" s="19"/>
    </row>
    <row r="51" spans="1:6" ht="24.95" customHeight="1" x14ac:dyDescent="0.35">
      <c r="A51" s="7">
        <v>43</v>
      </c>
      <c r="B51" s="8">
        <v>6311010110</v>
      </c>
      <c r="C51" s="9" t="s">
        <v>3</v>
      </c>
      <c r="D51" s="20" t="s">
        <v>106</v>
      </c>
      <c r="E51" s="11" t="s">
        <v>107</v>
      </c>
      <c r="F51" s="19"/>
    </row>
    <row r="52" spans="1:6" ht="24.95" customHeight="1" x14ac:dyDescent="0.35">
      <c r="A52" s="7">
        <v>44</v>
      </c>
      <c r="B52" s="8">
        <v>6311010116</v>
      </c>
      <c r="C52" s="9" t="s">
        <v>3</v>
      </c>
      <c r="D52" s="20" t="s">
        <v>108</v>
      </c>
      <c r="E52" s="11" t="s">
        <v>109</v>
      </c>
      <c r="F52" s="19"/>
    </row>
    <row r="53" spans="1:6" ht="24.95" customHeight="1" x14ac:dyDescent="0.35">
      <c r="A53" s="7">
        <v>45</v>
      </c>
      <c r="B53" s="8">
        <v>6311010118</v>
      </c>
      <c r="C53" s="9" t="s">
        <v>3</v>
      </c>
      <c r="D53" s="20" t="s">
        <v>110</v>
      </c>
      <c r="E53" s="11" t="s">
        <v>111</v>
      </c>
      <c r="F53" s="19"/>
    </row>
    <row r="54" spans="1:6" ht="24.95" customHeight="1" x14ac:dyDescent="0.35">
      <c r="A54" s="7">
        <v>46</v>
      </c>
      <c r="B54" s="8">
        <v>6311010119</v>
      </c>
      <c r="C54" s="9" t="s">
        <v>3</v>
      </c>
      <c r="D54" s="20" t="s">
        <v>112</v>
      </c>
      <c r="E54" s="11" t="s">
        <v>113</v>
      </c>
      <c r="F54" s="19"/>
    </row>
    <row r="55" spans="1:6" ht="24.95" customHeight="1" x14ac:dyDescent="0.35">
      <c r="A55" s="7">
        <v>47</v>
      </c>
      <c r="B55" s="8">
        <v>6311010120</v>
      </c>
      <c r="C55" s="9" t="s">
        <v>3</v>
      </c>
      <c r="D55" s="20" t="s">
        <v>114</v>
      </c>
      <c r="E55" s="11" t="s">
        <v>115</v>
      </c>
      <c r="F55" s="19"/>
    </row>
    <row r="56" spans="1:6" ht="24.95" customHeight="1" x14ac:dyDescent="0.35">
      <c r="A56" s="7">
        <v>48</v>
      </c>
      <c r="B56" s="8">
        <v>6311010121</v>
      </c>
      <c r="C56" s="9" t="s">
        <v>4</v>
      </c>
      <c r="D56" s="20" t="s">
        <v>116</v>
      </c>
      <c r="E56" s="11" t="s">
        <v>117</v>
      </c>
      <c r="F56" s="19"/>
    </row>
    <row r="57" spans="1:6" ht="24.95" customHeight="1" x14ac:dyDescent="0.35">
      <c r="A57" s="7">
        <v>49</v>
      </c>
      <c r="B57" s="8">
        <v>6311010122</v>
      </c>
      <c r="C57" s="9" t="s">
        <v>3</v>
      </c>
      <c r="D57" s="20" t="s">
        <v>119</v>
      </c>
      <c r="E57" s="11" t="s">
        <v>118</v>
      </c>
      <c r="F57" s="19"/>
    </row>
    <row r="58" spans="1:6" ht="24.95" customHeight="1" x14ac:dyDescent="0.35">
      <c r="A58" s="7">
        <v>50</v>
      </c>
      <c r="B58" s="8">
        <v>6311010124</v>
      </c>
      <c r="C58" s="9" t="s">
        <v>3</v>
      </c>
      <c r="D58" s="20" t="s">
        <v>120</v>
      </c>
      <c r="E58" s="11" t="s">
        <v>121</v>
      </c>
      <c r="F58" s="19"/>
    </row>
    <row r="59" spans="1:6" ht="24.95" customHeight="1" x14ac:dyDescent="0.35">
      <c r="A59" s="52" t="s">
        <v>606</v>
      </c>
      <c r="B59" s="52"/>
      <c r="C59" s="52"/>
      <c r="D59" s="52"/>
      <c r="E59" s="52"/>
      <c r="F59" s="52"/>
    </row>
    <row r="60" spans="1:6" ht="24.95" customHeight="1" x14ac:dyDescent="0.35">
      <c r="A60" s="45" t="s">
        <v>21</v>
      </c>
      <c r="B60" s="39"/>
      <c r="C60" s="39"/>
      <c r="D60" s="39"/>
      <c r="E60" s="39"/>
      <c r="F60" s="40"/>
    </row>
    <row r="61" spans="1:6" ht="24.95" customHeight="1" x14ac:dyDescent="0.35">
      <c r="A61" s="46" t="s">
        <v>24</v>
      </c>
      <c r="B61" s="33"/>
      <c r="C61" s="23"/>
      <c r="D61" s="23"/>
      <c r="E61" s="24"/>
      <c r="F61" s="25"/>
    </row>
    <row r="62" spans="1:6" ht="24.95" customHeight="1" x14ac:dyDescent="0.2">
      <c r="A62" s="2" t="s">
        <v>20</v>
      </c>
      <c r="B62" s="3" t="s">
        <v>0</v>
      </c>
      <c r="C62" s="4"/>
      <c r="D62" s="5" t="s">
        <v>1</v>
      </c>
      <c r="E62" s="6" t="s">
        <v>2</v>
      </c>
      <c r="F62" s="17"/>
    </row>
    <row r="63" spans="1:6" ht="24.95" customHeight="1" x14ac:dyDescent="0.35">
      <c r="A63" s="7">
        <v>51</v>
      </c>
      <c r="B63" s="8">
        <v>6311010126</v>
      </c>
      <c r="C63" s="9" t="s">
        <v>3</v>
      </c>
      <c r="D63" s="20" t="s">
        <v>122</v>
      </c>
      <c r="E63" s="11" t="s">
        <v>123</v>
      </c>
      <c r="F63" s="19"/>
    </row>
    <row r="64" spans="1:6" ht="24.95" customHeight="1" x14ac:dyDescent="0.35">
      <c r="A64" s="7">
        <v>52</v>
      </c>
      <c r="B64" s="8">
        <v>6311010128</v>
      </c>
      <c r="C64" s="9" t="s">
        <v>3</v>
      </c>
      <c r="D64" s="20" t="s">
        <v>124</v>
      </c>
      <c r="E64" s="11" t="s">
        <v>125</v>
      </c>
      <c r="F64" s="19"/>
    </row>
    <row r="65" spans="1:6" ht="24.95" customHeight="1" x14ac:dyDescent="0.35">
      <c r="A65" s="7">
        <v>53</v>
      </c>
      <c r="B65" s="8">
        <v>6311010129</v>
      </c>
      <c r="C65" s="9" t="s">
        <v>3</v>
      </c>
      <c r="D65" s="20" t="s">
        <v>126</v>
      </c>
      <c r="E65" s="11" t="s">
        <v>127</v>
      </c>
      <c r="F65" s="19"/>
    </row>
    <row r="66" spans="1:6" ht="24.95" customHeight="1" x14ac:dyDescent="0.35">
      <c r="A66" s="7">
        <v>54</v>
      </c>
      <c r="B66" s="8">
        <v>6311010130</v>
      </c>
      <c r="C66" s="9" t="s">
        <v>4</v>
      </c>
      <c r="D66" s="20" t="s">
        <v>128</v>
      </c>
      <c r="E66" s="11" t="s">
        <v>129</v>
      </c>
      <c r="F66" s="19"/>
    </row>
    <row r="67" spans="1:6" ht="24.95" customHeight="1" x14ac:dyDescent="0.35">
      <c r="A67" s="7">
        <v>55</v>
      </c>
      <c r="B67" s="8">
        <v>6311010131</v>
      </c>
      <c r="C67" s="9" t="s">
        <v>3</v>
      </c>
      <c r="D67" s="20" t="s">
        <v>130</v>
      </c>
      <c r="E67" s="11" t="s">
        <v>131</v>
      </c>
      <c r="F67" s="19"/>
    </row>
    <row r="68" spans="1:6" ht="24.95" customHeight="1" x14ac:dyDescent="0.35">
      <c r="A68" s="7">
        <v>56</v>
      </c>
      <c r="B68" s="8">
        <v>6311010132</v>
      </c>
      <c r="C68" s="9" t="s">
        <v>3</v>
      </c>
      <c r="D68" s="20" t="s">
        <v>132</v>
      </c>
      <c r="E68" s="11" t="s">
        <v>133</v>
      </c>
      <c r="F68" s="19"/>
    </row>
    <row r="69" spans="1:6" ht="24.95" customHeight="1" x14ac:dyDescent="0.35">
      <c r="A69" s="7">
        <v>57</v>
      </c>
      <c r="B69" s="8">
        <v>6311010135</v>
      </c>
      <c r="C69" s="9" t="s">
        <v>3</v>
      </c>
      <c r="D69" s="20" t="s">
        <v>134</v>
      </c>
      <c r="E69" s="11" t="s">
        <v>135</v>
      </c>
      <c r="F69" s="19"/>
    </row>
    <row r="70" spans="1:6" ht="24.95" customHeight="1" x14ac:dyDescent="0.35">
      <c r="A70" s="7">
        <v>58</v>
      </c>
      <c r="B70" s="8">
        <v>6311010143</v>
      </c>
      <c r="C70" s="9" t="s">
        <v>3</v>
      </c>
      <c r="D70" s="20" t="s">
        <v>136</v>
      </c>
      <c r="E70" s="11" t="s">
        <v>137</v>
      </c>
      <c r="F70" s="19"/>
    </row>
    <row r="71" spans="1:6" ht="24.95" customHeight="1" x14ac:dyDescent="0.35">
      <c r="A71" s="7">
        <v>59</v>
      </c>
      <c r="B71" s="8">
        <v>6311010146</v>
      </c>
      <c r="C71" s="9" t="s">
        <v>3</v>
      </c>
      <c r="D71" s="20" t="s">
        <v>138</v>
      </c>
      <c r="E71" s="11" t="s">
        <v>139</v>
      </c>
      <c r="F71" s="19"/>
    </row>
    <row r="72" spans="1:6" ht="24.95" customHeight="1" x14ac:dyDescent="0.35">
      <c r="A72" s="7">
        <v>60</v>
      </c>
      <c r="B72" s="8">
        <v>6311010149</v>
      </c>
      <c r="C72" s="9" t="s">
        <v>3</v>
      </c>
      <c r="D72" s="20" t="s">
        <v>140</v>
      </c>
      <c r="E72" s="11" t="s">
        <v>141</v>
      </c>
      <c r="F72" s="19"/>
    </row>
    <row r="73" spans="1:6" ht="24.95" customHeight="1" x14ac:dyDescent="0.35">
      <c r="A73" s="7">
        <v>61</v>
      </c>
      <c r="B73" s="8">
        <v>6311010151</v>
      </c>
      <c r="C73" s="9" t="s">
        <v>3</v>
      </c>
      <c r="D73" s="20" t="s">
        <v>142</v>
      </c>
      <c r="E73" s="11" t="s">
        <v>143</v>
      </c>
      <c r="F73" s="19"/>
    </row>
    <row r="74" spans="1:6" ht="24.95" customHeight="1" x14ac:dyDescent="0.35">
      <c r="A74" s="7">
        <v>62</v>
      </c>
      <c r="B74" s="8">
        <v>6311010152</v>
      </c>
      <c r="C74" s="9" t="s">
        <v>3</v>
      </c>
      <c r="D74" s="20" t="s">
        <v>144</v>
      </c>
      <c r="E74" s="11" t="s">
        <v>145</v>
      </c>
      <c r="F74" s="19"/>
    </row>
    <row r="75" spans="1:6" ht="24.95" customHeight="1" x14ac:dyDescent="0.35">
      <c r="A75" s="7">
        <v>63</v>
      </c>
      <c r="B75" s="8">
        <v>6311010153</v>
      </c>
      <c r="C75" s="9" t="s">
        <v>3</v>
      </c>
      <c r="D75" s="20" t="s">
        <v>146</v>
      </c>
      <c r="E75" s="11" t="s">
        <v>147</v>
      </c>
      <c r="F75" s="19"/>
    </row>
    <row r="76" spans="1:6" ht="24.95" customHeight="1" x14ac:dyDescent="0.2"/>
    <row r="77" spans="1:6" ht="24.95" customHeight="1" x14ac:dyDescent="0.2"/>
    <row r="78" spans="1:6" ht="24.95" customHeight="1" x14ac:dyDescent="0.2"/>
    <row r="79" spans="1:6" ht="24.95" customHeight="1" x14ac:dyDescent="0.2"/>
    <row r="80" spans="1:6" ht="24.95" customHeight="1" x14ac:dyDescent="0.2"/>
    <row r="81" spans="1:6" ht="24.95" customHeight="1" x14ac:dyDescent="0.2"/>
    <row r="82" spans="1:6" ht="24.95" customHeight="1" x14ac:dyDescent="0.2"/>
    <row r="83" spans="1:6" ht="24.95" customHeight="1" x14ac:dyDescent="0.2"/>
    <row r="84" spans="1:6" ht="24.95" customHeight="1" x14ac:dyDescent="0.2"/>
    <row r="85" spans="1:6" ht="24.95" customHeight="1" x14ac:dyDescent="0.2"/>
    <row r="86" spans="1:6" ht="24.95" customHeight="1" x14ac:dyDescent="0.2"/>
    <row r="87" spans="1:6" ht="24.95" customHeight="1" x14ac:dyDescent="0.2"/>
    <row r="88" spans="1:6" ht="23.1" customHeight="1" x14ac:dyDescent="0.35">
      <c r="A88" s="37" t="s">
        <v>606</v>
      </c>
      <c r="B88" s="37"/>
      <c r="C88" s="37"/>
      <c r="D88" s="37"/>
      <c r="E88" s="37"/>
      <c r="F88" s="37"/>
    </row>
    <row r="89" spans="1:6" ht="23.1" customHeight="1" x14ac:dyDescent="0.35">
      <c r="A89" s="38" t="s">
        <v>22</v>
      </c>
      <c r="B89" s="38"/>
      <c r="C89" s="38"/>
      <c r="D89" s="38"/>
      <c r="E89" s="38"/>
      <c r="F89" s="38"/>
    </row>
    <row r="90" spans="1:6" ht="23.1" customHeight="1" x14ac:dyDescent="0.35">
      <c r="A90" s="21" t="s">
        <v>24</v>
      </c>
      <c r="B90" s="34"/>
      <c r="C90" s="21"/>
      <c r="D90" s="21"/>
      <c r="E90" s="22"/>
      <c r="F90" s="22"/>
    </row>
    <row r="91" spans="1:6" ht="23.1" customHeight="1" x14ac:dyDescent="0.2">
      <c r="A91" s="2" t="s">
        <v>20</v>
      </c>
      <c r="B91" s="3" t="s">
        <v>0</v>
      </c>
      <c r="C91" s="4"/>
      <c r="D91" s="5" t="s">
        <v>1</v>
      </c>
      <c r="E91" s="6" t="s">
        <v>2</v>
      </c>
      <c r="F91" s="17"/>
    </row>
    <row r="92" spans="1:6" ht="23.1" customHeight="1" x14ac:dyDescent="0.35">
      <c r="A92" s="29">
        <v>1</v>
      </c>
      <c r="B92" s="30" t="str">
        <f>CONCATENATE(6311010005)</f>
        <v>6311010005</v>
      </c>
      <c r="C92" s="28" t="s">
        <v>3</v>
      </c>
      <c r="D92" s="20" t="s">
        <v>149</v>
      </c>
      <c r="E92" s="27" t="s">
        <v>150</v>
      </c>
      <c r="F92" s="26"/>
    </row>
    <row r="93" spans="1:6" ht="23.1" customHeight="1" x14ac:dyDescent="0.35">
      <c r="A93" s="29">
        <v>2</v>
      </c>
      <c r="B93" s="30" t="str">
        <f>CONCATENATE(6311010021)</f>
        <v>6311010021</v>
      </c>
      <c r="C93" s="28" t="s">
        <v>3</v>
      </c>
      <c r="D93" s="20" t="s">
        <v>151</v>
      </c>
      <c r="E93" s="27" t="s">
        <v>152</v>
      </c>
      <c r="F93" s="26"/>
    </row>
    <row r="94" spans="1:6" ht="23.1" customHeight="1" x14ac:dyDescent="0.35">
      <c r="A94" s="29">
        <v>3</v>
      </c>
      <c r="B94" s="30" t="str">
        <f>CONCATENATE(6311010031)</f>
        <v>6311010031</v>
      </c>
      <c r="C94" s="28" t="s">
        <v>3</v>
      </c>
      <c r="D94" s="20" t="s">
        <v>153</v>
      </c>
      <c r="E94" s="27" t="s">
        <v>154</v>
      </c>
      <c r="F94" s="26"/>
    </row>
    <row r="95" spans="1:6" ht="23.1" customHeight="1" x14ac:dyDescent="0.35">
      <c r="A95" s="29">
        <v>4</v>
      </c>
      <c r="B95" s="30" t="str">
        <f>CONCATENATE(6311010032)</f>
        <v>6311010032</v>
      </c>
      <c r="C95" s="28" t="s">
        <v>3</v>
      </c>
      <c r="D95" s="20" t="s">
        <v>155</v>
      </c>
      <c r="E95" s="27" t="s">
        <v>156</v>
      </c>
      <c r="F95" s="26"/>
    </row>
    <row r="96" spans="1:6" ht="23.1" customHeight="1" x14ac:dyDescent="0.35">
      <c r="A96" s="29">
        <v>5</v>
      </c>
      <c r="B96" s="30" t="str">
        <f>CONCATENATE(6311010034)</f>
        <v>6311010034</v>
      </c>
      <c r="C96" s="28" t="s">
        <v>4</v>
      </c>
      <c r="D96" s="20" t="s">
        <v>157</v>
      </c>
      <c r="E96" s="27" t="s">
        <v>158</v>
      </c>
      <c r="F96" s="26"/>
    </row>
    <row r="97" spans="1:6" ht="23.1" customHeight="1" x14ac:dyDescent="0.35">
      <c r="A97" s="29">
        <v>6</v>
      </c>
      <c r="B97" s="30" t="str">
        <f>CONCATENATE(6311010045)</f>
        <v>6311010045</v>
      </c>
      <c r="C97" s="28" t="s">
        <v>3</v>
      </c>
      <c r="D97" s="20" t="s">
        <v>159</v>
      </c>
      <c r="E97" s="27" t="s">
        <v>160</v>
      </c>
      <c r="F97" s="26"/>
    </row>
    <row r="98" spans="1:6" ht="23.1" customHeight="1" x14ac:dyDescent="0.35">
      <c r="A98" s="29">
        <v>7</v>
      </c>
      <c r="B98" s="30" t="str">
        <f>CONCATENATE(6311010047)</f>
        <v>6311010047</v>
      </c>
      <c r="C98" s="28" t="s">
        <v>4</v>
      </c>
      <c r="D98" s="20" t="s">
        <v>161</v>
      </c>
      <c r="E98" s="27" t="s">
        <v>162</v>
      </c>
      <c r="F98" s="26"/>
    </row>
    <row r="99" spans="1:6" ht="23.1" customHeight="1" x14ac:dyDescent="0.35">
      <c r="A99" s="29">
        <v>8</v>
      </c>
      <c r="B99" s="30" t="str">
        <f>CONCATENATE(6311010048)</f>
        <v>6311010048</v>
      </c>
      <c r="C99" s="28" t="s">
        <v>4</v>
      </c>
      <c r="D99" s="20" t="s">
        <v>163</v>
      </c>
      <c r="E99" s="27" t="s">
        <v>164</v>
      </c>
      <c r="F99" s="26"/>
    </row>
    <row r="100" spans="1:6" ht="23.1" customHeight="1" x14ac:dyDescent="0.35">
      <c r="A100" s="29">
        <v>9</v>
      </c>
      <c r="B100" s="30" t="str">
        <f>CONCATENATE(6311010052)</f>
        <v>6311010052</v>
      </c>
      <c r="C100" s="28" t="s">
        <v>3</v>
      </c>
      <c r="D100" s="20" t="s">
        <v>165</v>
      </c>
      <c r="E100" s="27" t="s">
        <v>166</v>
      </c>
      <c r="F100" s="26"/>
    </row>
    <row r="101" spans="1:6" ht="23.1" customHeight="1" x14ac:dyDescent="0.35">
      <c r="A101" s="29">
        <v>10</v>
      </c>
      <c r="B101" s="30" t="str">
        <f>CONCATENATE(6311010059)</f>
        <v>6311010059</v>
      </c>
      <c r="C101" s="28" t="s">
        <v>3</v>
      </c>
      <c r="D101" s="20" t="s">
        <v>167</v>
      </c>
      <c r="E101" s="27" t="s">
        <v>168</v>
      </c>
      <c r="F101" s="26"/>
    </row>
    <row r="102" spans="1:6" ht="23.1" customHeight="1" x14ac:dyDescent="0.35">
      <c r="A102" s="29">
        <v>11</v>
      </c>
      <c r="B102" s="30" t="str">
        <f>CONCATENATE(6311010070)</f>
        <v>6311010070</v>
      </c>
      <c r="C102" s="28" t="s">
        <v>4</v>
      </c>
      <c r="D102" s="20" t="s">
        <v>169</v>
      </c>
      <c r="E102" s="27" t="s">
        <v>170</v>
      </c>
      <c r="F102" s="26"/>
    </row>
    <row r="103" spans="1:6" ht="23.1" customHeight="1" x14ac:dyDescent="0.35">
      <c r="A103" s="29">
        <v>12</v>
      </c>
      <c r="B103" s="30" t="str">
        <f>CONCATENATE(6311010072)</f>
        <v>6311010072</v>
      </c>
      <c r="C103" s="28" t="s">
        <v>3</v>
      </c>
      <c r="D103" s="20" t="s">
        <v>171</v>
      </c>
      <c r="E103" s="27" t="s">
        <v>172</v>
      </c>
      <c r="F103" s="26"/>
    </row>
    <row r="104" spans="1:6" ht="23.1" customHeight="1" x14ac:dyDescent="0.35">
      <c r="A104" s="29">
        <v>13</v>
      </c>
      <c r="B104" s="30" t="str">
        <f>CONCATENATE(6311010073)</f>
        <v>6311010073</v>
      </c>
      <c r="C104" s="28" t="s">
        <v>3</v>
      </c>
      <c r="D104" s="20" t="s">
        <v>173</v>
      </c>
      <c r="E104" s="27" t="s">
        <v>174</v>
      </c>
      <c r="F104" s="26"/>
    </row>
    <row r="105" spans="1:6" ht="23.1" customHeight="1" x14ac:dyDescent="0.35">
      <c r="A105" s="29">
        <v>14</v>
      </c>
      <c r="B105" s="30" t="str">
        <f>CONCATENATE(6311010080)</f>
        <v>6311010080</v>
      </c>
      <c r="C105" s="28" t="s">
        <v>3</v>
      </c>
      <c r="D105" s="20" t="s">
        <v>175</v>
      </c>
      <c r="E105" s="27" t="s">
        <v>176</v>
      </c>
      <c r="F105" s="26"/>
    </row>
    <row r="106" spans="1:6" ht="23.1" customHeight="1" x14ac:dyDescent="0.35">
      <c r="A106" s="29">
        <v>15</v>
      </c>
      <c r="B106" s="30" t="str">
        <f>CONCATENATE(6311010083)</f>
        <v>6311010083</v>
      </c>
      <c r="C106" s="28" t="s">
        <v>3</v>
      </c>
      <c r="D106" s="20" t="s">
        <v>177</v>
      </c>
      <c r="E106" s="27" t="s">
        <v>178</v>
      </c>
      <c r="F106" s="26"/>
    </row>
    <row r="107" spans="1:6" ht="23.1" customHeight="1" x14ac:dyDescent="0.35">
      <c r="A107" s="29">
        <v>16</v>
      </c>
      <c r="B107" s="30" t="str">
        <f>CONCATENATE(6311010084)</f>
        <v>6311010084</v>
      </c>
      <c r="C107" s="28" t="s">
        <v>3</v>
      </c>
      <c r="D107" s="20" t="s">
        <v>179</v>
      </c>
      <c r="E107" s="27" t="s">
        <v>180</v>
      </c>
      <c r="F107" s="26"/>
    </row>
    <row r="108" spans="1:6" ht="23.1" customHeight="1" x14ac:dyDescent="0.35">
      <c r="A108" s="29">
        <v>17</v>
      </c>
      <c r="B108" s="30" t="str">
        <f>CONCATENATE(6311010085)</f>
        <v>6311010085</v>
      </c>
      <c r="C108" s="28" t="s">
        <v>4</v>
      </c>
      <c r="D108" s="20" t="s">
        <v>181</v>
      </c>
      <c r="E108" s="27" t="s">
        <v>182</v>
      </c>
      <c r="F108" s="26"/>
    </row>
    <row r="109" spans="1:6" ht="23.1" customHeight="1" x14ac:dyDescent="0.35">
      <c r="A109" s="29">
        <v>18</v>
      </c>
      <c r="B109" s="30" t="str">
        <f>CONCATENATE(6311010086)</f>
        <v>6311010086</v>
      </c>
      <c r="C109" s="28" t="s">
        <v>3</v>
      </c>
      <c r="D109" s="20" t="s">
        <v>183</v>
      </c>
      <c r="E109" s="27" t="s">
        <v>176</v>
      </c>
      <c r="F109" s="26"/>
    </row>
    <row r="110" spans="1:6" ht="23.1" customHeight="1" x14ac:dyDescent="0.35">
      <c r="A110" s="29">
        <v>19</v>
      </c>
      <c r="B110" s="30" t="str">
        <f>CONCATENATE(6311010096)</f>
        <v>6311010096</v>
      </c>
      <c r="C110" s="28" t="s">
        <v>3</v>
      </c>
      <c r="D110" s="20" t="s">
        <v>184</v>
      </c>
      <c r="E110" s="27" t="s">
        <v>185</v>
      </c>
      <c r="F110" s="26"/>
    </row>
    <row r="111" spans="1:6" ht="23.1" customHeight="1" x14ac:dyDescent="0.35">
      <c r="A111" s="29">
        <v>20</v>
      </c>
      <c r="B111" s="30" t="str">
        <f>CONCATENATE(6311010097)</f>
        <v>6311010097</v>
      </c>
      <c r="C111" s="28" t="s">
        <v>3</v>
      </c>
      <c r="D111" s="20" t="s">
        <v>186</v>
      </c>
      <c r="E111" s="27" t="s">
        <v>187</v>
      </c>
      <c r="F111" s="26"/>
    </row>
    <row r="112" spans="1:6" ht="23.1" customHeight="1" x14ac:dyDescent="0.35">
      <c r="A112" s="29">
        <v>21</v>
      </c>
      <c r="B112" s="50">
        <v>6311010100</v>
      </c>
      <c r="C112" s="28" t="s">
        <v>4</v>
      </c>
      <c r="D112" s="53" t="s">
        <v>268</v>
      </c>
      <c r="E112" s="27" t="s">
        <v>269</v>
      </c>
      <c r="F112" s="26"/>
    </row>
    <row r="113" spans="1:6" ht="23.1" customHeight="1" x14ac:dyDescent="0.35">
      <c r="A113" s="29">
        <v>22</v>
      </c>
      <c r="B113" s="30" t="str">
        <f>CONCATENATE(6311010112)</f>
        <v>6311010112</v>
      </c>
      <c r="C113" s="28" t="s">
        <v>3</v>
      </c>
      <c r="D113" s="20" t="s">
        <v>188</v>
      </c>
      <c r="E113" s="27" t="s">
        <v>189</v>
      </c>
      <c r="F113" s="26"/>
    </row>
    <row r="114" spans="1:6" ht="23.1" customHeight="1" x14ac:dyDescent="0.35">
      <c r="A114" s="29">
        <v>23</v>
      </c>
      <c r="B114" s="30" t="str">
        <f>CONCATENATE(6311010114)</f>
        <v>6311010114</v>
      </c>
      <c r="C114" s="28" t="s">
        <v>3</v>
      </c>
      <c r="D114" s="20" t="s">
        <v>190</v>
      </c>
      <c r="E114" s="27" t="s">
        <v>191</v>
      </c>
      <c r="F114" s="26"/>
    </row>
    <row r="115" spans="1:6" ht="23.1" customHeight="1" x14ac:dyDescent="0.35">
      <c r="A115" s="29">
        <v>24</v>
      </c>
      <c r="B115" s="30" t="str">
        <f>CONCATENATE(6311010141)</f>
        <v>6311010141</v>
      </c>
      <c r="C115" s="28" t="s">
        <v>3</v>
      </c>
      <c r="D115" s="20" t="s">
        <v>192</v>
      </c>
      <c r="E115" s="27" t="s">
        <v>193</v>
      </c>
      <c r="F115" s="26"/>
    </row>
    <row r="116" spans="1:6" ht="23.1" customHeight="1" x14ac:dyDescent="0.35">
      <c r="A116" s="29">
        <v>25</v>
      </c>
      <c r="B116" s="30" t="str">
        <f>CONCATENATE(6311010147)</f>
        <v>6311010147</v>
      </c>
      <c r="C116" s="28" t="s">
        <v>3</v>
      </c>
      <c r="D116" s="20" t="s">
        <v>194</v>
      </c>
      <c r="E116" s="27" t="s">
        <v>195</v>
      </c>
      <c r="F116" s="26"/>
    </row>
    <row r="117" spans="1:6" ht="23.1" customHeight="1" x14ac:dyDescent="0.35">
      <c r="A117" s="29">
        <v>26</v>
      </c>
      <c r="B117" s="30" t="str">
        <f>CONCATENATE(6311010154)</f>
        <v>6311010154</v>
      </c>
      <c r="C117" s="28" t="s">
        <v>4</v>
      </c>
      <c r="D117" s="20" t="s">
        <v>181</v>
      </c>
      <c r="E117" s="27" t="s">
        <v>196</v>
      </c>
      <c r="F117" s="26"/>
    </row>
    <row r="118" spans="1:6" ht="23.1" customHeight="1" x14ac:dyDescent="0.35">
      <c r="A118" s="29">
        <v>27</v>
      </c>
      <c r="B118" s="30" t="str">
        <f>CONCATENATE(6311010158)</f>
        <v>6311010158</v>
      </c>
      <c r="C118" s="28" t="s">
        <v>3</v>
      </c>
      <c r="D118" s="20" t="s">
        <v>197</v>
      </c>
      <c r="E118" s="27" t="s">
        <v>198</v>
      </c>
      <c r="F118" s="26"/>
    </row>
    <row r="119" spans="1:6" x14ac:dyDescent="0.35">
      <c r="A119" s="37" t="s">
        <v>606</v>
      </c>
      <c r="B119" s="37"/>
      <c r="C119" s="37"/>
      <c r="D119" s="37"/>
      <c r="E119" s="37"/>
      <c r="F119" s="37"/>
    </row>
    <row r="120" spans="1:6" x14ac:dyDescent="0.35">
      <c r="A120" s="37" t="s">
        <v>23</v>
      </c>
      <c r="B120" s="37"/>
      <c r="C120" s="37"/>
      <c r="D120" s="37"/>
      <c r="E120" s="37"/>
      <c r="F120" s="37"/>
    </row>
    <row r="121" spans="1:6" x14ac:dyDescent="0.35">
      <c r="A121" s="14" t="s">
        <v>24</v>
      </c>
      <c r="B121" s="32"/>
      <c r="C121" s="14"/>
      <c r="D121" s="14"/>
      <c r="E121" s="15"/>
      <c r="F121" s="15"/>
    </row>
    <row r="122" spans="1:6" x14ac:dyDescent="0.2">
      <c r="A122" s="2" t="s">
        <v>20</v>
      </c>
      <c r="B122" s="3" t="s">
        <v>0</v>
      </c>
      <c r="C122" s="4"/>
      <c r="D122" s="5" t="s">
        <v>1</v>
      </c>
      <c r="E122" s="6" t="s">
        <v>2</v>
      </c>
      <c r="F122" s="17"/>
    </row>
    <row r="123" spans="1:6" ht="24.95" customHeight="1" x14ac:dyDescent="0.35">
      <c r="A123" s="7">
        <v>1</v>
      </c>
      <c r="B123" s="30" t="str">
        <f>CONCATENATE(6311010004)</f>
        <v>6311010004</v>
      </c>
      <c r="C123" s="28" t="s">
        <v>3</v>
      </c>
      <c r="D123" s="20" t="s">
        <v>201</v>
      </c>
      <c r="E123" s="27" t="s">
        <v>199</v>
      </c>
      <c r="F123" s="26"/>
    </row>
    <row r="124" spans="1:6" ht="24.95" customHeight="1" x14ac:dyDescent="0.35">
      <c r="A124" s="7">
        <v>2</v>
      </c>
      <c r="B124" s="30" t="str">
        <f>CONCATENATE(6311010006)</f>
        <v>6311010006</v>
      </c>
      <c r="C124" s="28" t="s">
        <v>4</v>
      </c>
      <c r="D124" s="31" t="s">
        <v>202</v>
      </c>
      <c r="E124" s="27" t="s">
        <v>200</v>
      </c>
      <c r="F124" s="26"/>
    </row>
    <row r="125" spans="1:6" ht="24.95" customHeight="1" x14ac:dyDescent="0.35">
      <c r="A125" s="7">
        <v>3</v>
      </c>
      <c r="B125" s="30" t="str">
        <f>CONCATENATE(6311010007)</f>
        <v>6311010007</v>
      </c>
      <c r="C125" s="28" t="s">
        <v>3</v>
      </c>
      <c r="D125" s="20" t="s">
        <v>197</v>
      </c>
      <c r="E125" s="27" t="s">
        <v>203</v>
      </c>
      <c r="F125" s="26"/>
    </row>
    <row r="126" spans="1:6" ht="24.95" customHeight="1" x14ac:dyDescent="0.35">
      <c r="A126" s="7">
        <v>4</v>
      </c>
      <c r="B126" s="30" t="str">
        <f>CONCATENATE(6311010008)</f>
        <v>6311010008</v>
      </c>
      <c r="C126" s="28" t="s">
        <v>3</v>
      </c>
      <c r="D126" s="20" t="s">
        <v>204</v>
      </c>
      <c r="E126" s="27" t="s">
        <v>205</v>
      </c>
      <c r="F126" s="26"/>
    </row>
    <row r="127" spans="1:6" ht="24.95" customHeight="1" x14ac:dyDescent="0.35">
      <c r="A127" s="7">
        <v>5</v>
      </c>
      <c r="B127" s="30" t="str">
        <f>CONCATENATE(6311010011)</f>
        <v>6311010011</v>
      </c>
      <c r="C127" s="28" t="s">
        <v>4</v>
      </c>
      <c r="D127" s="20" t="s">
        <v>207</v>
      </c>
      <c r="E127" s="27" t="s">
        <v>206</v>
      </c>
      <c r="F127" s="26"/>
    </row>
    <row r="128" spans="1:6" ht="24.95" customHeight="1" x14ac:dyDescent="0.35">
      <c r="A128" s="7">
        <v>6</v>
      </c>
      <c r="B128" s="30" t="str">
        <f>CONCATENATE(6311010014)</f>
        <v>6311010014</v>
      </c>
      <c r="C128" s="28" t="s">
        <v>3</v>
      </c>
      <c r="D128" s="20" t="s">
        <v>209</v>
      </c>
      <c r="E128" s="27" t="s">
        <v>208</v>
      </c>
      <c r="F128" s="26"/>
    </row>
    <row r="129" spans="1:6" ht="24.95" customHeight="1" x14ac:dyDescent="0.35">
      <c r="A129" s="7">
        <v>7</v>
      </c>
      <c r="B129" s="30" t="str">
        <f>CONCATENATE(6311010026)</f>
        <v>6311010026</v>
      </c>
      <c r="C129" s="28" t="s">
        <v>3</v>
      </c>
      <c r="D129" s="20" t="s">
        <v>213</v>
      </c>
      <c r="E129" s="27" t="s">
        <v>212</v>
      </c>
      <c r="F129" s="26"/>
    </row>
    <row r="130" spans="1:6" ht="24.95" customHeight="1" x14ac:dyDescent="0.35">
      <c r="A130" s="7">
        <v>8</v>
      </c>
      <c r="B130" s="30" t="str">
        <f>CONCATENATE(6311010028)</f>
        <v>6311010028</v>
      </c>
      <c r="C130" s="28" t="s">
        <v>3</v>
      </c>
      <c r="D130" s="20" t="s">
        <v>211</v>
      </c>
      <c r="E130" s="27" t="s">
        <v>210</v>
      </c>
      <c r="F130" s="26"/>
    </row>
    <row r="131" spans="1:6" ht="24.95" customHeight="1" x14ac:dyDescent="0.35">
      <c r="A131" s="7">
        <v>9</v>
      </c>
      <c r="B131" s="30" t="str">
        <f>CONCATENATE(6311010037)</f>
        <v>6311010037</v>
      </c>
      <c r="C131" s="28" t="s">
        <v>3</v>
      </c>
      <c r="D131" s="20" t="s">
        <v>214</v>
      </c>
      <c r="E131" s="27" t="s">
        <v>215</v>
      </c>
      <c r="F131" s="26"/>
    </row>
    <row r="132" spans="1:6" ht="24.95" customHeight="1" x14ac:dyDescent="0.35">
      <c r="A132" s="7">
        <v>10</v>
      </c>
      <c r="B132" s="30" t="str">
        <f>CONCATENATE(6311010038)</f>
        <v>6311010038</v>
      </c>
      <c r="C132" s="28" t="s">
        <v>4</v>
      </c>
      <c r="D132" s="20" t="s">
        <v>217</v>
      </c>
      <c r="E132" s="27" t="s">
        <v>216</v>
      </c>
      <c r="F132" s="26"/>
    </row>
    <row r="133" spans="1:6" ht="24.95" customHeight="1" x14ac:dyDescent="0.35">
      <c r="A133" s="7">
        <v>11</v>
      </c>
      <c r="B133" s="30" t="str">
        <f>CONCATENATE(6311010042)</f>
        <v>6311010042</v>
      </c>
      <c r="C133" s="28" t="s">
        <v>4</v>
      </c>
      <c r="D133" s="20" t="s">
        <v>219</v>
      </c>
      <c r="E133" s="27" t="s">
        <v>218</v>
      </c>
      <c r="F133" s="26"/>
    </row>
    <row r="134" spans="1:6" ht="24.95" customHeight="1" x14ac:dyDescent="0.35">
      <c r="A134" s="7">
        <v>12</v>
      </c>
      <c r="B134" s="30" t="str">
        <f>CONCATENATE(6311010046)</f>
        <v>6311010046</v>
      </c>
      <c r="C134" s="28" t="s">
        <v>3</v>
      </c>
      <c r="D134" s="20" t="s">
        <v>159</v>
      </c>
      <c r="E134" s="27" t="s">
        <v>220</v>
      </c>
      <c r="F134" s="26"/>
    </row>
    <row r="135" spans="1:6" ht="24.95" customHeight="1" x14ac:dyDescent="0.35">
      <c r="A135" s="7">
        <v>13</v>
      </c>
      <c r="B135" s="30" t="str">
        <f>CONCATENATE(6311010050)</f>
        <v>6311010050</v>
      </c>
      <c r="C135" s="28" t="s">
        <v>3</v>
      </c>
      <c r="D135" s="20" t="s">
        <v>222</v>
      </c>
      <c r="E135" s="27" t="s">
        <v>221</v>
      </c>
      <c r="F135" s="26"/>
    </row>
    <row r="136" spans="1:6" ht="24.95" customHeight="1" x14ac:dyDescent="0.35">
      <c r="A136" s="7">
        <v>14</v>
      </c>
      <c r="B136" s="30" t="str">
        <f>CONCATENATE(6311010055)</f>
        <v>6311010055</v>
      </c>
      <c r="C136" s="28" t="s">
        <v>4</v>
      </c>
      <c r="D136" s="20" t="s">
        <v>224</v>
      </c>
      <c r="E136" s="27" t="s">
        <v>223</v>
      </c>
      <c r="F136" s="26"/>
    </row>
    <row r="137" spans="1:6" ht="24.95" customHeight="1" x14ac:dyDescent="0.35">
      <c r="A137" s="7">
        <v>15</v>
      </c>
      <c r="B137" s="30" t="str">
        <f>CONCATENATE(6311010056)</f>
        <v>6311010056</v>
      </c>
      <c r="C137" s="28" t="s">
        <v>3</v>
      </c>
      <c r="D137" s="20" t="s">
        <v>225</v>
      </c>
      <c r="E137" s="27" t="s">
        <v>11</v>
      </c>
      <c r="F137" s="26"/>
    </row>
    <row r="138" spans="1:6" ht="24.95" customHeight="1" x14ac:dyDescent="0.35">
      <c r="A138" s="7">
        <v>16</v>
      </c>
      <c r="B138" s="30" t="str">
        <f>CONCATENATE(6311010067)</f>
        <v>6311010067</v>
      </c>
      <c r="C138" s="28" t="s">
        <v>4</v>
      </c>
      <c r="D138" s="20" t="s">
        <v>227</v>
      </c>
      <c r="E138" s="27" t="s">
        <v>226</v>
      </c>
      <c r="F138" s="26"/>
    </row>
    <row r="139" spans="1:6" ht="24.95" customHeight="1" x14ac:dyDescent="0.35">
      <c r="A139" s="7">
        <v>17</v>
      </c>
      <c r="B139" s="30" t="str">
        <f>CONCATENATE(6311010071)</f>
        <v>6311010071</v>
      </c>
      <c r="C139" s="28" t="s">
        <v>3</v>
      </c>
      <c r="D139" s="20" t="s">
        <v>229</v>
      </c>
      <c r="E139" s="27" t="s">
        <v>228</v>
      </c>
      <c r="F139" s="26"/>
    </row>
    <row r="140" spans="1:6" ht="24.95" customHeight="1" x14ac:dyDescent="0.35">
      <c r="A140" s="7">
        <v>18</v>
      </c>
      <c r="B140" s="30" t="str">
        <f>CONCATENATE(6311010076)</f>
        <v>6311010076</v>
      </c>
      <c r="C140" s="28" t="s">
        <v>3</v>
      </c>
      <c r="D140" s="20" t="s">
        <v>231</v>
      </c>
      <c r="E140" s="27" t="s">
        <v>230</v>
      </c>
      <c r="F140" s="26"/>
    </row>
    <row r="141" spans="1:6" ht="24.95" customHeight="1" x14ac:dyDescent="0.35">
      <c r="A141" s="7">
        <v>19</v>
      </c>
      <c r="B141" s="30" t="str">
        <f>CONCATENATE(6311010077)</f>
        <v>6311010077</v>
      </c>
      <c r="C141" s="28" t="s">
        <v>3</v>
      </c>
      <c r="D141" s="20" t="s">
        <v>233</v>
      </c>
      <c r="E141" s="27" t="s">
        <v>232</v>
      </c>
      <c r="F141" s="26"/>
    </row>
    <row r="142" spans="1:6" ht="24.95" customHeight="1" x14ac:dyDescent="0.35">
      <c r="A142" s="7">
        <v>20</v>
      </c>
      <c r="B142" s="30" t="str">
        <f>CONCATENATE(6311010082)</f>
        <v>6311010082</v>
      </c>
      <c r="C142" s="28" t="s">
        <v>3</v>
      </c>
      <c r="D142" s="20" t="s">
        <v>235</v>
      </c>
      <c r="E142" s="27" t="s">
        <v>234</v>
      </c>
      <c r="F142" s="26"/>
    </row>
    <row r="143" spans="1:6" ht="24.95" customHeight="1" x14ac:dyDescent="0.35">
      <c r="A143" s="7">
        <v>21</v>
      </c>
      <c r="B143" s="30" t="str">
        <f>CONCATENATE(6311010088)</f>
        <v>6311010088</v>
      </c>
      <c r="C143" s="28" t="s">
        <v>3</v>
      </c>
      <c r="D143" s="20" t="s">
        <v>237</v>
      </c>
      <c r="E143" s="27" t="s">
        <v>236</v>
      </c>
      <c r="F143" s="26"/>
    </row>
    <row r="144" spans="1:6" ht="24.95" customHeight="1" x14ac:dyDescent="0.35">
      <c r="A144" s="7">
        <v>22</v>
      </c>
      <c r="B144" s="30" t="str">
        <f>CONCATENATE(6311010090)</f>
        <v>6311010090</v>
      </c>
      <c r="C144" s="28" t="s">
        <v>4</v>
      </c>
      <c r="D144" s="20" t="s">
        <v>238</v>
      </c>
      <c r="E144" s="27" t="s">
        <v>239</v>
      </c>
      <c r="F144" s="26"/>
    </row>
    <row r="145" spans="1:6" ht="24.95" customHeight="1" x14ac:dyDescent="0.35">
      <c r="A145" s="7">
        <v>23</v>
      </c>
      <c r="B145" s="30" t="str">
        <f>CONCATENATE(6311010091)</f>
        <v>6311010091</v>
      </c>
      <c r="C145" s="28" t="s">
        <v>3</v>
      </c>
      <c r="D145" s="20" t="s">
        <v>241</v>
      </c>
      <c r="E145" s="27" t="s">
        <v>240</v>
      </c>
      <c r="F145" s="26"/>
    </row>
    <row r="146" spans="1:6" ht="24.95" customHeight="1" x14ac:dyDescent="0.35">
      <c r="A146" s="7">
        <v>24</v>
      </c>
      <c r="B146" s="30" t="str">
        <f>CONCATENATE(6311010092)</f>
        <v>6311010092</v>
      </c>
      <c r="C146" s="28" t="s">
        <v>3</v>
      </c>
      <c r="D146" s="20" t="s">
        <v>243</v>
      </c>
      <c r="E146" s="27" t="s">
        <v>242</v>
      </c>
      <c r="F146" s="26"/>
    </row>
    <row r="147" spans="1:6" ht="24.95" customHeight="1" x14ac:dyDescent="0.35">
      <c r="A147" s="7">
        <v>25</v>
      </c>
      <c r="B147" s="30" t="str">
        <f>CONCATENATE(6311010094)</f>
        <v>6311010094</v>
      </c>
      <c r="C147" s="28" t="s">
        <v>4</v>
      </c>
      <c r="D147" s="20" t="s">
        <v>244</v>
      </c>
      <c r="E147" s="27" t="s">
        <v>245</v>
      </c>
      <c r="F147" s="26"/>
    </row>
    <row r="148" spans="1:6" ht="24.95" customHeight="1" x14ac:dyDescent="0.35">
      <c r="A148" s="37" t="s">
        <v>606</v>
      </c>
      <c r="B148" s="37"/>
      <c r="C148" s="37"/>
      <c r="D148" s="37"/>
      <c r="E148" s="37"/>
      <c r="F148" s="37"/>
    </row>
    <row r="149" spans="1:6" ht="24.95" customHeight="1" x14ac:dyDescent="0.35">
      <c r="A149" s="37" t="s">
        <v>23</v>
      </c>
      <c r="B149" s="37"/>
      <c r="C149" s="37"/>
      <c r="D149" s="37"/>
      <c r="E149" s="37"/>
      <c r="F149" s="37"/>
    </row>
    <row r="150" spans="1:6" ht="24.95" customHeight="1" x14ac:dyDescent="0.35">
      <c r="A150" s="14" t="s">
        <v>24</v>
      </c>
      <c r="B150" s="32"/>
      <c r="C150" s="14"/>
      <c r="D150" s="14"/>
      <c r="E150" s="15"/>
      <c r="F150" s="15"/>
    </row>
    <row r="151" spans="1:6" ht="24.95" customHeight="1" x14ac:dyDescent="0.35">
      <c r="A151" s="7">
        <v>26</v>
      </c>
      <c r="B151" s="30" t="str">
        <f>CONCATENATE(6311010095)</f>
        <v>6311010095</v>
      </c>
      <c r="C151" s="28" t="s">
        <v>3</v>
      </c>
      <c r="D151" s="20" t="s">
        <v>246</v>
      </c>
      <c r="E151" s="27" t="s">
        <v>247</v>
      </c>
      <c r="F151" s="26"/>
    </row>
    <row r="152" spans="1:6" ht="24.95" customHeight="1" x14ac:dyDescent="0.35">
      <c r="A152" s="7">
        <v>27</v>
      </c>
      <c r="B152" s="30" t="str">
        <f>CONCATENATE(6311010104)</f>
        <v>6311010104</v>
      </c>
      <c r="C152" s="28" t="s">
        <v>3</v>
      </c>
      <c r="D152" s="20" t="s">
        <v>249</v>
      </c>
      <c r="E152" s="27" t="s">
        <v>248</v>
      </c>
      <c r="F152" s="26"/>
    </row>
    <row r="153" spans="1:6" ht="24.95" customHeight="1" x14ac:dyDescent="0.35">
      <c r="A153" s="7">
        <v>28</v>
      </c>
      <c r="B153" s="30" t="str">
        <f>CONCATENATE(6311010105)</f>
        <v>6311010105</v>
      </c>
      <c r="C153" s="28" t="s">
        <v>4</v>
      </c>
      <c r="D153" s="20" t="s">
        <v>250</v>
      </c>
      <c r="E153" s="27" t="s">
        <v>251</v>
      </c>
      <c r="F153" s="26"/>
    </row>
    <row r="154" spans="1:6" ht="24.95" customHeight="1" x14ac:dyDescent="0.35">
      <c r="A154" s="7">
        <v>29</v>
      </c>
      <c r="B154" s="50" t="str">
        <f>CONCATENATE(6311010108)</f>
        <v>6311010108</v>
      </c>
      <c r="C154" s="28" t="s">
        <v>4</v>
      </c>
      <c r="D154" s="53" t="s">
        <v>252</v>
      </c>
      <c r="E154" s="27" t="s">
        <v>273</v>
      </c>
      <c r="F154" s="26"/>
    </row>
    <row r="155" spans="1:6" ht="24.95" customHeight="1" x14ac:dyDescent="0.35">
      <c r="A155" s="7">
        <v>30</v>
      </c>
      <c r="B155" s="50">
        <v>6311010111</v>
      </c>
      <c r="C155" s="28" t="s">
        <v>3</v>
      </c>
      <c r="D155" s="53" t="s">
        <v>271</v>
      </c>
      <c r="E155" s="27" t="s">
        <v>272</v>
      </c>
      <c r="F155" s="26"/>
    </row>
    <row r="156" spans="1:6" ht="24.95" customHeight="1" x14ac:dyDescent="0.35">
      <c r="A156" s="7">
        <v>31</v>
      </c>
      <c r="B156" s="30" t="str">
        <f>CONCATENATE(6311010113)</f>
        <v>6311010113</v>
      </c>
      <c r="C156" s="28" t="s">
        <v>3</v>
      </c>
      <c r="D156" s="20" t="s">
        <v>253</v>
      </c>
      <c r="E156" s="27" t="s">
        <v>254</v>
      </c>
      <c r="F156" s="26"/>
    </row>
    <row r="157" spans="1:6" ht="24.95" customHeight="1" x14ac:dyDescent="0.35">
      <c r="A157" s="7">
        <v>32</v>
      </c>
      <c r="B157" s="30" t="str">
        <f>CONCATENATE(6311010115)</f>
        <v>6311010115</v>
      </c>
      <c r="C157" s="28" t="s">
        <v>3</v>
      </c>
      <c r="D157" s="20" t="s">
        <v>256</v>
      </c>
      <c r="E157" s="27" t="s">
        <v>255</v>
      </c>
      <c r="F157" s="26"/>
    </row>
    <row r="158" spans="1:6" ht="24.95" customHeight="1" x14ac:dyDescent="0.35">
      <c r="A158" s="7">
        <v>33</v>
      </c>
      <c r="B158" s="30" t="str">
        <f>CONCATENATE(6311010123)</f>
        <v>6311010123</v>
      </c>
      <c r="C158" s="28" t="s">
        <v>3</v>
      </c>
      <c r="D158" s="31" t="s">
        <v>258</v>
      </c>
      <c r="E158" s="27" t="s">
        <v>257</v>
      </c>
      <c r="F158" s="26"/>
    </row>
    <row r="159" spans="1:6" ht="24.95" customHeight="1" x14ac:dyDescent="0.35">
      <c r="A159" s="7">
        <v>34</v>
      </c>
      <c r="B159" s="30" t="str">
        <f>CONCATENATE(6311010125)</f>
        <v>6311010125</v>
      </c>
      <c r="C159" s="28" t="s">
        <v>3</v>
      </c>
      <c r="D159" s="20" t="s">
        <v>260</v>
      </c>
      <c r="E159" s="27" t="s">
        <v>259</v>
      </c>
      <c r="F159" s="26"/>
    </row>
    <row r="160" spans="1:6" ht="24.95" customHeight="1" x14ac:dyDescent="0.35">
      <c r="A160" s="7">
        <v>35</v>
      </c>
      <c r="B160" s="30" t="str">
        <f>CONCATENATE(6311010136)</f>
        <v>6311010136</v>
      </c>
      <c r="C160" s="28" t="s">
        <v>3</v>
      </c>
      <c r="D160" s="20" t="s">
        <v>262</v>
      </c>
      <c r="E160" s="27" t="s">
        <v>261</v>
      </c>
      <c r="F160" s="26"/>
    </row>
    <row r="161" spans="1:6" ht="24.95" customHeight="1" x14ac:dyDescent="0.35">
      <c r="A161" s="7">
        <v>36</v>
      </c>
      <c r="B161" s="30" t="str">
        <f>CONCATENATE(6311010145)</f>
        <v>6311010145</v>
      </c>
      <c r="C161" s="28" t="s">
        <v>3</v>
      </c>
      <c r="D161" s="20" t="s">
        <v>263</v>
      </c>
      <c r="E161" s="27" t="s">
        <v>264</v>
      </c>
      <c r="F161" s="26"/>
    </row>
    <row r="162" spans="1:6" ht="24.95" customHeight="1" x14ac:dyDescent="0.35">
      <c r="A162" s="7">
        <v>37</v>
      </c>
      <c r="B162" s="30" t="str">
        <f>CONCATENATE(6311010150)</f>
        <v>6311010150</v>
      </c>
      <c r="C162" s="28" t="s">
        <v>3</v>
      </c>
      <c r="D162" s="20" t="s">
        <v>270</v>
      </c>
      <c r="E162" s="27" t="s">
        <v>265</v>
      </c>
      <c r="F162" s="26"/>
    </row>
    <row r="163" spans="1:6" ht="24.95" customHeight="1" x14ac:dyDescent="0.35">
      <c r="A163" s="7">
        <v>38</v>
      </c>
      <c r="B163" s="30" t="str">
        <f>CONCATENATE(6311010157)</f>
        <v>6311010157</v>
      </c>
      <c r="C163" s="28" t="s">
        <v>3</v>
      </c>
      <c r="D163" s="20" t="s">
        <v>267</v>
      </c>
      <c r="E163" s="27" t="s">
        <v>266</v>
      </c>
      <c r="F163" s="26"/>
    </row>
    <row r="164" spans="1:6" ht="24.95" customHeight="1" x14ac:dyDescent="0.2"/>
    <row r="165" spans="1:6" ht="24.95" customHeight="1" x14ac:dyDescent="0.2"/>
  </sheetData>
  <mergeCells count="12">
    <mergeCell ref="A60:F60"/>
    <mergeCell ref="A1:F1"/>
    <mergeCell ref="A2:F2"/>
    <mergeCell ref="A30:F30"/>
    <mergeCell ref="A31:F31"/>
    <mergeCell ref="A59:F59"/>
    <mergeCell ref="A148:F148"/>
    <mergeCell ref="A149:F149"/>
    <mergeCell ref="A88:F88"/>
    <mergeCell ref="A89:F89"/>
    <mergeCell ref="A119:F119"/>
    <mergeCell ref="A120:F120"/>
  </mergeCells>
  <hyperlinks>
    <hyperlink ref="B4" r:id="rId1" display="javascript:__doPostBack('ctl00$ctl00$mainContent$PageContent$UcGridViewStudentforRegistrar1$GridView1','Sort$STUDENT_ID')" xr:uid="{1B09FA65-8F58-441D-BF78-A143981B04AC}"/>
    <hyperlink ref="B5" r:id="rId2" display="javascript:__doPostBack('ctl00$ctl00$mainContent$PageContent$UcGridViewStudentforRegistrar1$GridView1$ctl03$LinkButton1','')" xr:uid="{DF28BFF2-E008-4982-84BD-A2C0A5E437D2}"/>
    <hyperlink ref="B6" r:id="rId3" display="javascript:__doPostBack('ctl00$ctl00$mainContent$PageContent$UcGridViewStudentforRegistrar1$GridView1$ctl04$LinkButton1','')" xr:uid="{FBB2460A-FF12-4171-90C1-1A129D7AB1A0}"/>
    <hyperlink ref="B7" r:id="rId4" display="javascript:__doPostBack('ctl00$ctl00$mainContent$PageContent$UcGridViewStudentforRegistrar1$GridView1$ctl08$LinkButton1','')" xr:uid="{728ECE3C-44C4-4000-A5B7-1FB79D1EEB03}"/>
    <hyperlink ref="B8" r:id="rId5" display="javascript:__doPostBack('ctl00$ctl00$mainContent$PageContent$UcGridViewStudentforRegistrar1$GridView1$ctl10$LinkButton1','')" xr:uid="{20162580-B0D2-4986-BB51-E8926C39F2EE}"/>
    <hyperlink ref="B9" r:id="rId6" display="javascript:__doPostBack('ctl00$ctl00$mainContent$PageContent$UcGridViewStudentforRegistrar1$GridView1$ctl16$LinkButton1','')" xr:uid="{0CF59E3D-1609-4ABE-BF1A-69ABCE504564}"/>
    <hyperlink ref="B10" r:id="rId7" display="javascript:__doPostBack('ctl00$ctl00$mainContent$PageContent$UcGridViewStudentforRegistrar1$GridView1$ctl20$LinkButton1','')" xr:uid="{B9AEC82E-5447-4A2B-80B9-2758167B2E5A}"/>
    <hyperlink ref="B11" r:id="rId8" display="javascript:__doPostBack('ctl00$ctl00$mainContent$PageContent$UcGridViewStudentforRegistrar1$GridView1$ctl21$LinkButton1','')" xr:uid="{CB902274-EE01-4B15-AA4D-E368DF2864E8}"/>
    <hyperlink ref="B12" r:id="rId9" display="javascript:__doPostBack('ctl00$ctl00$mainContent$PageContent$UcGridViewStudentforRegistrar1$GridView1$ctl03$LinkButton1','')" xr:uid="{4AE37F40-E3FB-4CDB-B04D-51339C541234}"/>
    <hyperlink ref="B13" r:id="rId10" display="javascript:__doPostBack('ctl00$ctl00$mainContent$PageContent$UcGridViewStudentforRegistrar1$GridView1$ctl05$LinkButton1','')" xr:uid="{07D9A9E1-448B-4088-91F7-AF111606B8C1}"/>
    <hyperlink ref="B14" r:id="rId11" display="javascript:__doPostBack('ctl00$ctl00$mainContent$PageContent$UcGridViewStudentforRegistrar1$GridView1$ctl06$LinkButton1','')" xr:uid="{E466C5DB-F0E3-42CA-BAC1-18738BD44322}"/>
    <hyperlink ref="B15" r:id="rId12" display="javascript:__doPostBack('ctl00$ctl00$mainContent$PageContent$UcGridViewStudentforRegistrar1$GridView1$ctl07$LinkButton1','')" xr:uid="{4C74B098-60DD-4E96-9D0F-4C6D608B59E0}"/>
    <hyperlink ref="B16" r:id="rId13" display="javascript:__doPostBack('ctl00$ctl00$mainContent$PageContent$UcGridViewStudentforRegistrar1$GridView1$ctl08$LinkButton1','')" xr:uid="{FA6327DE-D816-4D66-8304-75798EC8E26B}"/>
    <hyperlink ref="B17" r:id="rId14" display="javascript:__doPostBack('ctl00$ctl00$mainContent$PageContent$UcGridViewStudentforRegistrar1$GridView1$ctl14$LinkButton1','')" xr:uid="{1368E698-3B77-495E-BEF4-0C5EE2745D2F}"/>
    <hyperlink ref="B18" r:id="rId15" display="javascript:__doPostBack('ctl00$ctl00$mainContent$PageContent$UcGridViewStudentforRegistrar1$GridView1$ctl17$LinkButton1','')" xr:uid="{95FE8105-81AC-4429-AC0D-45BC7D28EBB7}"/>
    <hyperlink ref="B19" r:id="rId16" display="javascript:__doPostBack('ctl00$ctl00$mainContent$PageContent$UcGridViewStudentforRegistrar1$GridView1$ctl19$LinkButton1','')" xr:uid="{A946132A-B90A-47F9-A002-E9231BBB4A3F}"/>
    <hyperlink ref="B20" r:id="rId17" display="javascript:__doPostBack('ctl00$ctl00$mainContent$PageContent$UcGridViewStudentforRegistrar1$GridView1$ctl04$LinkButton1','')" xr:uid="{E40BB3BD-A166-4F39-B737-6A3C885ADCCA}"/>
    <hyperlink ref="B21" r:id="rId18" display="javascript:__doPostBack('ctl00$ctl00$mainContent$PageContent$UcGridViewStudentforRegistrar1$GridView1$ctl06$LinkButton1','')" xr:uid="{269C58F5-3ED6-49B7-ABFE-EBB1244AE763}"/>
    <hyperlink ref="B22" r:id="rId19" display="javascript:__doPostBack('ctl00$ctl00$mainContent$PageContent$UcGridViewStudentforRegistrar1$GridView1$ctl07$LinkButton1','')" xr:uid="{E9BDFC21-34E2-4458-A6CF-21F153E7B9DA}"/>
    <hyperlink ref="B23" r:id="rId20" display="javascript:__doPostBack('ctl00$ctl00$mainContent$PageContent$UcGridViewStudentforRegistrar1$GridView1$ctl09$LinkButton1','')" xr:uid="{A111069E-F934-4B9B-94FC-D4D134536F5B}"/>
    <hyperlink ref="B24" r:id="rId21" display="javascript:__doPostBack('ctl00$ctl00$mainContent$PageContent$UcGridViewStudentforRegistrar1$GridView1$ctl11$LinkButton1','')" xr:uid="{DC1978CB-FCE5-443D-B1E1-05D87CC223ED}"/>
    <hyperlink ref="B25" r:id="rId22" display="javascript:__doPostBack('ctl00$ctl00$mainContent$PageContent$UcGridViewStudentforRegistrar1$GridView1$ctl12$LinkButton1','')" xr:uid="{9DB674CC-B809-46FD-8C9F-79B280404450}"/>
    <hyperlink ref="B26" r:id="rId23" display="javascript:__doPostBack('ctl00$ctl00$mainContent$PageContent$UcGridViewStudentforRegistrar1$GridView1$ctl14$LinkButton1','')" xr:uid="{A23D4AB1-D43A-4945-8784-1D3A64587654}"/>
    <hyperlink ref="B27" r:id="rId24" display="javascript:__doPostBack('ctl00$ctl00$mainContent$PageContent$UcGridViewStudentforRegistrar1$GridView1$ctl18$LinkButton1','')" xr:uid="{16498602-157A-49D8-8D92-3C49018B8187}"/>
    <hyperlink ref="B28" r:id="rId25" display="javascript:__doPostBack('ctl00$ctl00$mainContent$PageContent$UcGridViewStudentforRegistrar1$GridView1$ctl19$LinkButton1','')" xr:uid="{C14EC61A-4D40-42F2-9E3B-5D3479F22DAB}"/>
    <hyperlink ref="B29" r:id="rId26" display="javascript:__doPostBack('ctl00$ctl00$mainContent$PageContent$UcGridViewStudentforRegistrar1$GridView1$ctl21$LinkButton1','')" xr:uid="{1A39DEDE-FCFD-4492-9FEF-1A1EB3CE022B}"/>
    <hyperlink ref="B34" r:id="rId27" display="javascript:__doPostBack('ctl00$ctl00$mainContent$PageContent$UcGridViewStudentforRegistrar1$GridView1$ctl02$LinkButton1','')" xr:uid="{1D8C0C5D-52EF-4B3B-BFB6-03B1F65024B8}"/>
    <hyperlink ref="B35" r:id="rId28" display="javascript:__doPostBack('ctl00$ctl00$mainContent$PageContent$UcGridViewStudentforRegistrar1$GridView1$ctl04$LinkButton1','')" xr:uid="{A40A2851-54F3-4E1A-A7D4-08C848D08F96}"/>
    <hyperlink ref="B36" r:id="rId29" display="javascript:__doPostBack('ctl00$ctl00$mainContent$PageContent$UcGridViewStudentforRegistrar1$GridView1$ctl06$LinkButton1','')" xr:uid="{06AB9329-F211-4CE1-A55D-70B83E98D531}"/>
    <hyperlink ref="B37" r:id="rId30" display="javascript:__doPostBack('ctl00$ctl00$mainContent$PageContent$UcGridViewStudentforRegistrar1$GridView1$ctl07$LinkButton1','')" xr:uid="{EBDD48A9-DDEB-4C22-857C-047A0E4A4461}"/>
    <hyperlink ref="B38" r:id="rId31" display="javascript:__doPostBack('ctl00$ctl00$mainContent$PageContent$UcGridViewStudentforRegistrar1$GridView1$ctl09$LinkButton1','')" xr:uid="{B819F062-15DF-4502-9740-46C6E8ABEA88}"/>
    <hyperlink ref="B39" r:id="rId32" display="javascript:__doPostBack('ctl00$ctl00$mainContent$PageContent$UcGridViewStudentforRegistrar1$GridView1$ctl10$LinkButton1','')" xr:uid="{EA952507-AA77-4891-918E-1D6BC6FB30CF}"/>
    <hyperlink ref="B40" r:id="rId33" display="javascript:__doPostBack('ctl00$ctl00$mainContent$PageContent$UcGridViewStudentforRegistrar1$GridView1$ctl11$LinkButton1','')" xr:uid="{15C06196-D18A-46AC-B98F-3FC4BA3434D5}"/>
    <hyperlink ref="B41" r:id="rId34" display="javascript:__doPostBack('ctl00$ctl00$mainContent$PageContent$UcGridViewStudentforRegistrar1$GridView1$ctl12$LinkButton1','')" xr:uid="{C744265D-158C-4F15-9C28-3D16E95A2349}"/>
    <hyperlink ref="B42" r:id="rId35" display="javascript:__doPostBack('ctl00$ctl00$mainContent$PageContent$UcGridViewStudentforRegistrar1$GridView1$ctl14$LinkButton1','')" xr:uid="{BE19D697-FE5B-44C3-9865-D806F526C10D}"/>
    <hyperlink ref="B43" r:id="rId36" display="javascript:__doPostBack('ctl00$ctl00$mainContent$PageContent$UcGridViewStudentforRegistrar1$GridView1$ctl15$LinkButton1','')" xr:uid="{F14EA0BE-C05B-42F6-BB1F-B7910CD7FF66}"/>
    <hyperlink ref="B44" r:id="rId37" display="javascript:__doPostBack('ctl00$ctl00$mainContent$PageContent$UcGridViewStudentforRegistrar1$GridView1$ctl16$LinkButton1','')" xr:uid="{5AA215C6-690B-4CA5-8080-9A0BBA600634}"/>
    <hyperlink ref="B45" r:id="rId38" display="javascript:__doPostBack('ctl00$ctl00$mainContent$PageContent$UcGridViewStudentforRegistrar1$GridView1$ctl17$LinkButton1','')" xr:uid="{3AFE60FC-8D50-403C-BC5E-6A7B5AD61344}"/>
    <hyperlink ref="B46" r:id="rId39" display="javascript:__doPostBack('ctl00$ctl00$mainContent$PageContent$UcGridViewStudentforRegistrar1$GridView1$ctl18$LinkButton1','')" xr:uid="{10E58F29-E893-4EFE-A2A4-3FDBBB24FE71}"/>
    <hyperlink ref="B47" r:id="rId40" display="javascript:__doPostBack('ctl00$ctl00$mainContent$PageContent$UcGridViewStudentforRegistrar1$GridView1$ctl19$LinkButton1','')" xr:uid="{2B14B0E3-A40E-46D6-BB8F-4F8C4F5EAF4A}"/>
    <hyperlink ref="B48" r:id="rId41" display="javascript:__doPostBack('ctl00$ctl00$mainContent$PageContent$UcGridViewStudentforRegistrar1$GridView1$ctl20$LinkButton1','')" xr:uid="{8BE429BC-CADF-4073-80EE-FDF18DF7CEBA}"/>
    <hyperlink ref="B49" r:id="rId42" display="javascript:__doPostBack('ctl00$ctl00$mainContent$PageContent$UcGridViewStudentforRegistrar1$GridView1$ctl03$LinkButton1','')" xr:uid="{7E45AE3D-1313-4190-893F-8580B726B660}"/>
    <hyperlink ref="B50" r:id="rId43" display="javascript:__doPostBack('ctl00$ctl00$mainContent$PageContent$UcGridViewStudentforRegistrar1$GridView1$ctl05$LinkButton1','')" xr:uid="{103F938D-1676-49F5-8045-CE870F34E37A}"/>
    <hyperlink ref="B51" r:id="rId44" display="javascript:__doPostBack('ctl00$ctl00$mainContent$PageContent$UcGridViewStudentforRegistrar1$GridView1$ctl06$LinkButton1','')" xr:uid="{3A26B4E5-6A91-48D5-9BE2-3B90429765B2}"/>
    <hyperlink ref="B52" r:id="rId45" display="javascript:__doPostBack('ctl00$ctl00$mainContent$PageContent$UcGridViewStudentforRegistrar1$GridView1$ctl09$LinkButton1','')" xr:uid="{6B3ADB9B-6C8D-4F43-9822-16AAC48A00B0}"/>
    <hyperlink ref="B53" r:id="rId46" display="javascript:__doPostBack('ctl00$ctl00$mainContent$PageContent$UcGridViewStudentforRegistrar1$GridView1$ctl10$LinkButton1','')" xr:uid="{C8A7B0CB-4FA9-484B-B64A-870D0EE65B24}"/>
    <hyperlink ref="B54" r:id="rId47" display="javascript:__doPostBack('ctl00$ctl00$mainContent$PageContent$UcGridViewStudentforRegistrar1$GridView1$ctl12$LinkButton1','')" xr:uid="{1B0B72EF-A524-42BC-9D24-F2327CB6E64C}"/>
    <hyperlink ref="B55" r:id="rId48" display="javascript:__doPostBack('ctl00$ctl00$mainContent$PageContent$UcGridViewStudentforRegistrar1$GridView1$ctl14$LinkButton1','')" xr:uid="{65C590B4-27CC-4C5D-9314-1CD8DB8E49E7}"/>
    <hyperlink ref="B56" r:id="rId49" display="javascript:__doPostBack('ctl00$ctl00$mainContent$PageContent$UcGridViewStudentforRegistrar1$GridView1$ctl15$LinkButton1','')" xr:uid="{409C15DB-F22E-49AF-97B6-8A39B1D94117}"/>
    <hyperlink ref="B57" r:id="rId50" display="javascript:__doPostBack('ctl00$ctl00$mainContent$PageContent$UcGridViewStudentforRegistrar1$GridView1$ctl16$LinkButton1','')" xr:uid="{5140D50F-D8EF-40C6-B273-2F73A03C5D1B}"/>
    <hyperlink ref="B58" r:id="rId51" display="javascript:__doPostBack('ctl00$ctl00$mainContent$PageContent$UcGridViewStudentforRegistrar1$GridView1$ctl19$LinkButton1','')" xr:uid="{91786104-88AB-4B58-9F05-1F14F1C83A4E}"/>
    <hyperlink ref="B63" r:id="rId52" display="javascript:__doPostBack('ctl00$ctl00$mainContent$PageContent$UcGridViewStudentforRegistrar1$GridView1$ctl20$LinkButton1','')" xr:uid="{CAD468EB-81FB-4B11-9ED5-A584D4D8D0D8}"/>
    <hyperlink ref="B64" r:id="rId53" display="javascript:__doPostBack('ctl00$ctl00$mainContent$PageContent$UcGridViewStudentforRegistrar1$GridView1$ctl03$LinkButton1','')" xr:uid="{6ADC1CF5-DFF1-4905-B54B-A4A74ECC8436}"/>
    <hyperlink ref="B65" r:id="rId54" display="javascript:__doPostBack('ctl00$ctl00$mainContent$PageContent$UcGridViewStudentforRegistrar1$GridView1$ctl10$LinkButton1','')" xr:uid="{58FDDEA0-580A-4240-83EE-DE80CB4AD4ED}"/>
    <hyperlink ref="B66" r:id="rId55" display="javascript:__doPostBack('ctl00$ctl00$mainContent$PageContent$UcGridViewStudentforRegistrar1$GridView1$ctl19$LinkButton1','')" xr:uid="{FB586CDB-E484-433C-933D-7B405265AA44}"/>
    <hyperlink ref="B67" r:id="rId56" display="javascript:__doPostBack('ctl00$ctl00$mainContent$PageContent$UcGridViewStudentforRegistrar1$GridView1$ctl20$LinkButton1','')" xr:uid="{B75B83BE-54D9-45FA-91DB-4D4706A3611B}"/>
    <hyperlink ref="B68" r:id="rId57" display="javascript:__doPostBack('ctl00$ctl00$mainContent$PageContent$UcGridViewStudentforRegistrar1$GridView1$ctl21$LinkButton1','')" xr:uid="{648BE9C1-FE25-43B9-88AD-F961436B4F4D}"/>
    <hyperlink ref="B69" r:id="rId58" display="javascript:__doPostBack('ctl00$ctl00$mainContent$PageContent$UcGridViewStudentforRegistrar1$GridView1$ctl06$LinkButton1','')" xr:uid="{22D2C1B5-7E04-4AC0-9FF4-D238F49017BC}"/>
    <hyperlink ref="B70" r:id="rId59" display="javascript:__doPostBack('ctl00$ctl00$mainContent$PageContent$UcGridViewStudentforRegistrar1$GridView1$ctl09$LinkButton1','')" xr:uid="{E83511AF-2B00-458D-9DB3-A3E4D37D9D4F}"/>
    <hyperlink ref="B71" r:id="rId60" display="javascript:__doPostBack('ctl00$ctl00$mainContent$PageContent$UcGridViewStudentforRegistrar1$GridView1$ctl13$LinkButton1','')" xr:uid="{37800CC6-F4A0-4A7D-8D1D-A85B81F4EDDC}"/>
    <hyperlink ref="B72" r:id="rId61" display="javascript:__doPostBack('ctl00$ctl00$mainContent$PageContent$UcGridViewStudentforRegistrar1$GridView1$ctl14$LinkButton1','')" xr:uid="{7CCA626F-8690-4FBB-8064-398EA234865F}"/>
    <hyperlink ref="B73" r:id="rId62" display="javascript:__doPostBack('ctl00$ctl00$mainContent$PageContent$UcGridViewStudentforRegistrar1$GridView1$ctl15$LinkButton1','')" xr:uid="{DECEDCAC-31F3-40BB-A0CD-80D1BCB78A47}"/>
    <hyperlink ref="B74" r:id="rId63" display="javascript:__doPostBack('ctl00$ctl00$mainContent$PageContent$UcGridViewStudentforRegistrar1$GridView1$ctl16$LinkButton1','')" xr:uid="{4746EF95-E0D3-4386-9CCA-38A32C0948C9}"/>
    <hyperlink ref="B75" r:id="rId64" display="javascript:__doPostBack('ctl00$ctl00$mainContent$PageContent$UcGridViewStudentforRegistrar1$GridView1$ctl17$LinkButton1','')" xr:uid="{C49AB742-3A4E-432E-86D0-9E3D84DC3C51}"/>
    <hyperlink ref="B33" r:id="rId65" display="javascript:__doPostBack('ctl00$ctl00$mainContent$PageContent$UcGridViewStudentforRegistrar1$GridView1','Sort$STUDENT_ID')" xr:uid="{B8A86C53-F677-4313-9726-55958E7DF32C}"/>
    <hyperlink ref="B62" r:id="rId66" display="javascript:__doPostBack('ctl00$ctl00$mainContent$PageContent$UcGridViewStudentforRegistrar1$GridView1','Sort$STUDENT_ID')" xr:uid="{97D80AC8-18A8-467F-85A9-726E1EF9836F}"/>
    <hyperlink ref="B91" r:id="rId67" display="javascript:__doPostBack('ctl00$ctl00$mainContent$PageContent$UcGridViewStudentforRegistrar1$GridView1','Sort$STUDENT_ID')" xr:uid="{15D0D940-E5F8-488B-8D02-DEDE54A152EC}"/>
    <hyperlink ref="B122" r:id="rId68" display="javascript:__doPostBack('ctl00$ctl00$mainContent$PageContent$UcGridViewStudentforRegistrar1$GridView1','Sort$STUDENT_ID')" xr:uid="{6505060A-C9E3-4343-AF52-2ECCE3E6239E}"/>
  </hyperlinks>
  <pageMargins left="0.25" right="0.25" top="0.75" bottom="0.75" header="0.3" footer="0.3"/>
  <pageSetup paperSize="9" orientation="portrait" horizontalDpi="4294967293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ชั้นปี 1 (รหัส 66)</vt:lpstr>
      <vt:lpstr>ชั้นปี 2 (รหัส 65)</vt:lpstr>
      <vt:lpstr>ชั้นปี 3 (รหัส 64)</vt:lpstr>
      <vt:lpstr>ชั้นปี 4 (รหัส 63)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autocad5</dc:creator>
  <cp:lastModifiedBy>autocad5</cp:lastModifiedBy>
  <cp:lastPrinted>2023-07-05T04:42:25Z</cp:lastPrinted>
  <dcterms:created xsi:type="dcterms:W3CDTF">2019-07-05T08:27:01Z</dcterms:created>
  <dcterms:modified xsi:type="dcterms:W3CDTF">2023-07-05T04:44:38Z</dcterms:modified>
</cp:coreProperties>
</file>